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rozpočty\"/>
    </mc:Choice>
  </mc:AlternateContent>
  <xr:revisionPtr revIDLastSave="0" documentId="8_{62A85AC0-18C9-4C68-A6CE-20F47AF3EC0C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 Naklady" sheetId="12" r:id="rId4"/>
    <sheet name="1 1r02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 Naklady'!$1:$7</definedName>
    <definedName name="_xlnm.Print_Titles" localSheetId="4">'1 1r02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 Naklady'!$A$1:$X$23</definedName>
    <definedName name="_xlnm.Print_Area" localSheetId="4">'1 1r02 Pol'!$A$1:$X$280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16" i="1" s="1"/>
  <c r="I53" i="1"/>
  <c r="I52" i="1"/>
  <c r="G44" i="1"/>
  <c r="F44" i="1"/>
  <c r="G43" i="1"/>
  <c r="F43" i="1"/>
  <c r="G41" i="1"/>
  <c r="F41" i="1"/>
  <c r="G40" i="1"/>
  <c r="F40" i="1"/>
  <c r="G39" i="1"/>
  <c r="F39" i="1"/>
  <c r="G279" i="13"/>
  <c r="BA104" i="13"/>
  <c r="BA66" i="13"/>
  <c r="BA58" i="13"/>
  <c r="BA48" i="13"/>
  <c r="BA20" i="13"/>
  <c r="BA17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12" i="13"/>
  <c r="I12" i="13"/>
  <c r="K12" i="13"/>
  <c r="M12" i="13"/>
  <c r="O12" i="13"/>
  <c r="Q12" i="13"/>
  <c r="V12" i="13"/>
  <c r="G16" i="13"/>
  <c r="M16" i="13" s="1"/>
  <c r="I16" i="13"/>
  <c r="I15" i="13" s="1"/>
  <c r="K16" i="13"/>
  <c r="K15" i="13" s="1"/>
  <c r="O16" i="13"/>
  <c r="O15" i="13" s="1"/>
  <c r="Q16" i="13"/>
  <c r="Q15" i="13" s="1"/>
  <c r="V16" i="13"/>
  <c r="V15" i="13" s="1"/>
  <c r="G19" i="13"/>
  <c r="I19" i="13"/>
  <c r="K19" i="13"/>
  <c r="M19" i="13"/>
  <c r="O19" i="13"/>
  <c r="Q19" i="13"/>
  <c r="V19" i="13"/>
  <c r="G22" i="13"/>
  <c r="I22" i="13"/>
  <c r="K22" i="13"/>
  <c r="M22" i="13"/>
  <c r="O22" i="13"/>
  <c r="Q22" i="13"/>
  <c r="V22" i="13"/>
  <c r="G23" i="13"/>
  <c r="I23" i="13"/>
  <c r="K23" i="13"/>
  <c r="M23" i="13"/>
  <c r="O23" i="13"/>
  <c r="Q23" i="13"/>
  <c r="V23" i="13"/>
  <c r="G25" i="13"/>
  <c r="M25" i="13" s="1"/>
  <c r="I25" i="13"/>
  <c r="K25" i="13"/>
  <c r="O25" i="13"/>
  <c r="Q25" i="13"/>
  <c r="V25" i="13"/>
  <c r="G28" i="13"/>
  <c r="M28" i="13" s="1"/>
  <c r="I28" i="13"/>
  <c r="K28" i="13"/>
  <c r="O28" i="13"/>
  <c r="Q28" i="13"/>
  <c r="V28" i="13"/>
  <c r="G30" i="13"/>
  <c r="I30" i="13"/>
  <c r="K30" i="13"/>
  <c r="M30" i="13"/>
  <c r="O30" i="13"/>
  <c r="Q30" i="13"/>
  <c r="V30" i="13"/>
  <c r="G33" i="13"/>
  <c r="I33" i="13"/>
  <c r="K33" i="13"/>
  <c r="M33" i="13"/>
  <c r="O33" i="13"/>
  <c r="Q33" i="13"/>
  <c r="V33" i="13"/>
  <c r="G35" i="13"/>
  <c r="M35" i="13" s="1"/>
  <c r="I35" i="13"/>
  <c r="K35" i="13"/>
  <c r="O35" i="13"/>
  <c r="Q35" i="13"/>
  <c r="V35" i="13"/>
  <c r="G38" i="13"/>
  <c r="M38" i="13" s="1"/>
  <c r="I38" i="13"/>
  <c r="K38" i="13"/>
  <c r="O38" i="13"/>
  <c r="Q38" i="13"/>
  <c r="V38" i="13"/>
  <c r="G40" i="13"/>
  <c r="I40" i="13"/>
  <c r="K40" i="13"/>
  <c r="M40" i="13"/>
  <c r="O40" i="13"/>
  <c r="Q40" i="13"/>
  <c r="V40" i="13"/>
  <c r="G42" i="13"/>
  <c r="I42" i="13"/>
  <c r="K42" i="13"/>
  <c r="M42" i="13"/>
  <c r="O42" i="13"/>
  <c r="Q42" i="13"/>
  <c r="V42" i="13"/>
  <c r="G44" i="13"/>
  <c r="O44" i="13"/>
  <c r="G45" i="13"/>
  <c r="M45" i="13" s="1"/>
  <c r="M44" i="13" s="1"/>
  <c r="I45" i="13"/>
  <c r="I44" i="13" s="1"/>
  <c r="K45" i="13"/>
  <c r="K44" i="13" s="1"/>
  <c r="O45" i="13"/>
  <c r="Q45" i="13"/>
  <c r="Q44" i="13" s="1"/>
  <c r="V45" i="13"/>
  <c r="V44" i="13" s="1"/>
  <c r="G47" i="13"/>
  <c r="G46" i="13" s="1"/>
  <c r="I47" i="13"/>
  <c r="I46" i="13" s="1"/>
  <c r="K47" i="13"/>
  <c r="M47" i="13"/>
  <c r="O47" i="13"/>
  <c r="O46" i="13" s="1"/>
  <c r="Q47" i="13"/>
  <c r="Q46" i="13" s="1"/>
  <c r="V47" i="13"/>
  <c r="G50" i="13"/>
  <c r="M50" i="13" s="1"/>
  <c r="I50" i="13"/>
  <c r="K50" i="13"/>
  <c r="O50" i="13"/>
  <c r="Q50" i="13"/>
  <c r="V50" i="13"/>
  <c r="G53" i="13"/>
  <c r="I53" i="13"/>
  <c r="K53" i="13"/>
  <c r="M53" i="13"/>
  <c r="O53" i="13"/>
  <c r="Q53" i="13"/>
  <c r="V53" i="13"/>
  <c r="G57" i="13"/>
  <c r="I57" i="13"/>
  <c r="K57" i="13"/>
  <c r="K46" i="13" s="1"/>
  <c r="M57" i="13"/>
  <c r="O57" i="13"/>
  <c r="Q57" i="13"/>
  <c r="V57" i="13"/>
  <c r="V46" i="13" s="1"/>
  <c r="G60" i="13"/>
  <c r="I60" i="13"/>
  <c r="K60" i="13"/>
  <c r="M60" i="13"/>
  <c r="O60" i="13"/>
  <c r="Q60" i="13"/>
  <c r="V60" i="13"/>
  <c r="G65" i="13"/>
  <c r="M65" i="13" s="1"/>
  <c r="I65" i="13"/>
  <c r="K65" i="13"/>
  <c r="O65" i="13"/>
  <c r="Q65" i="13"/>
  <c r="V65" i="13"/>
  <c r="G68" i="13"/>
  <c r="I68" i="13"/>
  <c r="K68" i="13"/>
  <c r="M68" i="13"/>
  <c r="O68" i="13"/>
  <c r="Q68" i="13"/>
  <c r="V68" i="13"/>
  <c r="G71" i="13"/>
  <c r="I71" i="13"/>
  <c r="K71" i="13"/>
  <c r="M71" i="13"/>
  <c r="O71" i="13"/>
  <c r="Q71" i="13"/>
  <c r="V71" i="13"/>
  <c r="G73" i="13"/>
  <c r="M73" i="13" s="1"/>
  <c r="M72" i="13" s="1"/>
  <c r="I73" i="13"/>
  <c r="I72" i="13" s="1"/>
  <c r="K73" i="13"/>
  <c r="K72" i="13" s="1"/>
  <c r="O73" i="13"/>
  <c r="O72" i="13" s="1"/>
  <c r="Q73" i="13"/>
  <c r="Q72" i="13" s="1"/>
  <c r="V73" i="13"/>
  <c r="V72" i="13" s="1"/>
  <c r="G76" i="13"/>
  <c r="I76" i="13"/>
  <c r="K76" i="13"/>
  <c r="M76" i="13"/>
  <c r="O76" i="13"/>
  <c r="Q76" i="13"/>
  <c r="V76" i="13"/>
  <c r="K78" i="13"/>
  <c r="V78" i="13"/>
  <c r="G79" i="13"/>
  <c r="G78" i="13" s="1"/>
  <c r="I79" i="13"/>
  <c r="I78" i="13" s="1"/>
  <c r="K79" i="13"/>
  <c r="M79" i="13"/>
  <c r="O79" i="13"/>
  <c r="O78" i="13" s="1"/>
  <c r="Q79" i="13"/>
  <c r="Q78" i="13" s="1"/>
  <c r="V79" i="13"/>
  <c r="G80" i="13"/>
  <c r="M80" i="13" s="1"/>
  <c r="I80" i="13"/>
  <c r="K80" i="13"/>
  <c r="O80" i="13"/>
  <c r="Q80" i="13"/>
  <c r="V80" i="13"/>
  <c r="I81" i="13"/>
  <c r="Q81" i="13"/>
  <c r="G82" i="13"/>
  <c r="G81" i="13" s="1"/>
  <c r="I82" i="13"/>
  <c r="K82" i="13"/>
  <c r="K81" i="13" s="1"/>
  <c r="M82" i="13"/>
  <c r="M81" i="13" s="1"/>
  <c r="O82" i="13"/>
  <c r="O81" i="13" s="1"/>
  <c r="Q82" i="13"/>
  <c r="V82" i="13"/>
  <c r="V81" i="13" s="1"/>
  <c r="G85" i="13"/>
  <c r="M85" i="13" s="1"/>
  <c r="I85" i="13"/>
  <c r="I84" i="13" s="1"/>
  <c r="K85" i="13"/>
  <c r="K84" i="13" s="1"/>
  <c r="O85" i="13"/>
  <c r="O84" i="13" s="1"/>
  <c r="Q85" i="13"/>
  <c r="Q84" i="13" s="1"/>
  <c r="V85" i="13"/>
  <c r="V84" i="13" s="1"/>
  <c r="G88" i="13"/>
  <c r="I88" i="13"/>
  <c r="K88" i="13"/>
  <c r="M88" i="13"/>
  <c r="O88" i="13"/>
  <c r="Q88" i="13"/>
  <c r="V88" i="13"/>
  <c r="G91" i="13"/>
  <c r="I91" i="13"/>
  <c r="K91" i="13"/>
  <c r="M91" i="13"/>
  <c r="O91" i="13"/>
  <c r="Q91" i="13"/>
  <c r="V91" i="13"/>
  <c r="G92" i="13"/>
  <c r="I92" i="13"/>
  <c r="K92" i="13"/>
  <c r="M92" i="13"/>
  <c r="O92" i="13"/>
  <c r="Q92" i="13"/>
  <c r="V92" i="13"/>
  <c r="G93" i="13"/>
  <c r="M93" i="13" s="1"/>
  <c r="I93" i="13"/>
  <c r="K93" i="13"/>
  <c r="O93" i="13"/>
  <c r="Q93" i="13"/>
  <c r="V93" i="13"/>
  <c r="G94" i="13"/>
  <c r="I94" i="13"/>
  <c r="K94" i="13"/>
  <c r="M94" i="13"/>
  <c r="O94" i="13"/>
  <c r="Q94" i="13"/>
  <c r="V94" i="13"/>
  <c r="G98" i="13"/>
  <c r="G97" i="13" s="1"/>
  <c r="I98" i="13"/>
  <c r="I97" i="13" s="1"/>
  <c r="K98" i="13"/>
  <c r="M98" i="13"/>
  <c r="O98" i="13"/>
  <c r="O97" i="13" s="1"/>
  <c r="Q98" i="13"/>
  <c r="Q97" i="13" s="1"/>
  <c r="V98" i="13"/>
  <c r="G100" i="13"/>
  <c r="M100" i="13" s="1"/>
  <c r="I100" i="13"/>
  <c r="K100" i="13"/>
  <c r="O100" i="13"/>
  <c r="Q100" i="13"/>
  <c r="V100" i="13"/>
  <c r="G103" i="13"/>
  <c r="I103" i="13"/>
  <c r="K103" i="13"/>
  <c r="K97" i="13" s="1"/>
  <c r="M103" i="13"/>
  <c r="O103" i="13"/>
  <c r="Q103" i="13"/>
  <c r="V103" i="13"/>
  <c r="V97" i="13" s="1"/>
  <c r="G106" i="13"/>
  <c r="I106" i="13"/>
  <c r="K106" i="13"/>
  <c r="M106" i="13"/>
  <c r="O106" i="13"/>
  <c r="Q106" i="13"/>
  <c r="V106" i="13"/>
  <c r="G108" i="13"/>
  <c r="I108" i="13"/>
  <c r="K108" i="13"/>
  <c r="M108" i="13"/>
  <c r="O108" i="13"/>
  <c r="Q108" i="13"/>
  <c r="V108" i="13"/>
  <c r="G110" i="13"/>
  <c r="M110" i="13" s="1"/>
  <c r="I110" i="13"/>
  <c r="K110" i="13"/>
  <c r="O110" i="13"/>
  <c r="Q110" i="13"/>
  <c r="V110" i="13"/>
  <c r="G113" i="13"/>
  <c r="I113" i="13"/>
  <c r="K113" i="13"/>
  <c r="M113" i="13"/>
  <c r="O113" i="13"/>
  <c r="Q113" i="13"/>
  <c r="V113" i="13"/>
  <c r="G117" i="13"/>
  <c r="I117" i="13"/>
  <c r="K117" i="13"/>
  <c r="M117" i="13"/>
  <c r="O117" i="13"/>
  <c r="Q117" i="13"/>
  <c r="V117" i="13"/>
  <c r="G121" i="13"/>
  <c r="I121" i="13"/>
  <c r="K121" i="13"/>
  <c r="M121" i="13"/>
  <c r="O121" i="13"/>
  <c r="Q121" i="13"/>
  <c r="V121" i="13"/>
  <c r="G125" i="13"/>
  <c r="M125" i="13" s="1"/>
  <c r="I125" i="13"/>
  <c r="K125" i="13"/>
  <c r="O125" i="13"/>
  <c r="Q125" i="13"/>
  <c r="V125" i="13"/>
  <c r="G128" i="13"/>
  <c r="I128" i="13"/>
  <c r="K128" i="13"/>
  <c r="M128" i="13"/>
  <c r="O128" i="13"/>
  <c r="Q128" i="13"/>
  <c r="V128" i="13"/>
  <c r="G132" i="13"/>
  <c r="I132" i="13"/>
  <c r="K132" i="13"/>
  <c r="M132" i="13"/>
  <c r="O132" i="13"/>
  <c r="Q132" i="13"/>
  <c r="V132" i="13"/>
  <c r="G133" i="13"/>
  <c r="I133" i="13"/>
  <c r="K133" i="13"/>
  <c r="M133" i="13"/>
  <c r="O133" i="13"/>
  <c r="Q133" i="13"/>
  <c r="V133" i="13"/>
  <c r="G136" i="13"/>
  <c r="M136" i="13" s="1"/>
  <c r="I136" i="13"/>
  <c r="K136" i="13"/>
  <c r="O136" i="13"/>
  <c r="Q136" i="13"/>
  <c r="V136" i="13"/>
  <c r="G139" i="13"/>
  <c r="I139" i="13"/>
  <c r="K139" i="13"/>
  <c r="M139" i="13"/>
  <c r="O139" i="13"/>
  <c r="Q139" i="13"/>
  <c r="V139" i="13"/>
  <c r="G142" i="13"/>
  <c r="I142" i="13"/>
  <c r="K142" i="13"/>
  <c r="M142" i="13"/>
  <c r="O142" i="13"/>
  <c r="Q142" i="13"/>
  <c r="V142" i="13"/>
  <c r="G144" i="13"/>
  <c r="I144" i="13"/>
  <c r="K144" i="13"/>
  <c r="M144" i="13"/>
  <c r="O144" i="13"/>
  <c r="Q144" i="13"/>
  <c r="V144" i="13"/>
  <c r="G146" i="13"/>
  <c r="M146" i="13" s="1"/>
  <c r="I146" i="13"/>
  <c r="K146" i="13"/>
  <c r="O146" i="13"/>
  <c r="Q146" i="13"/>
  <c r="V146" i="13"/>
  <c r="G148" i="13"/>
  <c r="I148" i="13"/>
  <c r="K148" i="13"/>
  <c r="M148" i="13"/>
  <c r="O148" i="13"/>
  <c r="Q148" i="13"/>
  <c r="V148" i="13"/>
  <c r="G151" i="13"/>
  <c r="I151" i="13"/>
  <c r="K151" i="13"/>
  <c r="M151" i="13"/>
  <c r="O151" i="13"/>
  <c r="Q151" i="13"/>
  <c r="V151" i="13"/>
  <c r="G152" i="13"/>
  <c r="M152" i="13" s="1"/>
  <c r="I152" i="13"/>
  <c r="K152" i="13"/>
  <c r="O152" i="13"/>
  <c r="Q152" i="13"/>
  <c r="V152" i="13"/>
  <c r="G154" i="13"/>
  <c r="M154" i="13" s="1"/>
  <c r="I154" i="13"/>
  <c r="K154" i="13"/>
  <c r="O154" i="13"/>
  <c r="Q154" i="13"/>
  <c r="V154" i="13"/>
  <c r="G156" i="13"/>
  <c r="I156" i="13"/>
  <c r="K156" i="13"/>
  <c r="M156" i="13"/>
  <c r="O156" i="13"/>
  <c r="Q156" i="13"/>
  <c r="V156" i="13"/>
  <c r="G158" i="13"/>
  <c r="I158" i="13"/>
  <c r="K158" i="13"/>
  <c r="M158" i="13"/>
  <c r="O158" i="13"/>
  <c r="Q158" i="13"/>
  <c r="V158" i="13"/>
  <c r="G160" i="13"/>
  <c r="O160" i="13"/>
  <c r="G161" i="13"/>
  <c r="M161" i="13" s="1"/>
  <c r="M160" i="13" s="1"/>
  <c r="I161" i="13"/>
  <c r="I160" i="13" s="1"/>
  <c r="K161" i="13"/>
  <c r="K160" i="13" s="1"/>
  <c r="O161" i="13"/>
  <c r="Q161" i="13"/>
  <c r="Q160" i="13" s="1"/>
  <c r="V161" i="13"/>
  <c r="V160" i="13" s="1"/>
  <c r="I166" i="13"/>
  <c r="K166" i="13"/>
  <c r="Q166" i="13"/>
  <c r="V166" i="13"/>
  <c r="G167" i="13"/>
  <c r="G166" i="13" s="1"/>
  <c r="I167" i="13"/>
  <c r="K167" i="13"/>
  <c r="M167" i="13"/>
  <c r="M166" i="13" s="1"/>
  <c r="O167" i="13"/>
  <c r="O166" i="13" s="1"/>
  <c r="Q167" i="13"/>
  <c r="V167" i="13"/>
  <c r="G168" i="13"/>
  <c r="O168" i="13"/>
  <c r="G169" i="13"/>
  <c r="M169" i="13" s="1"/>
  <c r="M168" i="13" s="1"/>
  <c r="I169" i="13"/>
  <c r="I168" i="13" s="1"/>
  <c r="K169" i="13"/>
  <c r="K168" i="13" s="1"/>
  <c r="O169" i="13"/>
  <c r="Q169" i="13"/>
  <c r="Q168" i="13" s="1"/>
  <c r="V169" i="13"/>
  <c r="V168" i="13" s="1"/>
  <c r="G171" i="13"/>
  <c r="G170" i="13" s="1"/>
  <c r="I171" i="13"/>
  <c r="K171" i="13"/>
  <c r="M171" i="13"/>
  <c r="O171" i="13"/>
  <c r="O170" i="13" s="1"/>
  <c r="Q171" i="13"/>
  <c r="V171" i="13"/>
  <c r="G173" i="13"/>
  <c r="M173" i="13" s="1"/>
  <c r="I173" i="13"/>
  <c r="K173" i="13"/>
  <c r="O173" i="13"/>
  <c r="Q173" i="13"/>
  <c r="V173" i="13"/>
  <c r="G174" i="13"/>
  <c r="M174" i="13" s="1"/>
  <c r="I174" i="13"/>
  <c r="I170" i="13" s="1"/>
  <c r="K174" i="13"/>
  <c r="O174" i="13"/>
  <c r="Q174" i="13"/>
  <c r="Q170" i="13" s="1"/>
  <c r="V174" i="13"/>
  <c r="G175" i="13"/>
  <c r="I175" i="13"/>
  <c r="K175" i="13"/>
  <c r="K170" i="13" s="1"/>
  <c r="M175" i="13"/>
  <c r="O175" i="13"/>
  <c r="Q175" i="13"/>
  <c r="V175" i="13"/>
  <c r="V170" i="13" s="1"/>
  <c r="G177" i="13"/>
  <c r="G176" i="13" s="1"/>
  <c r="I177" i="13"/>
  <c r="I176" i="13" s="1"/>
  <c r="K177" i="13"/>
  <c r="O177" i="13"/>
  <c r="O176" i="13" s="1"/>
  <c r="Q177" i="13"/>
  <c r="Q176" i="13" s="1"/>
  <c r="V177" i="13"/>
  <c r="G179" i="13"/>
  <c r="M179" i="13" s="1"/>
  <c r="I179" i="13"/>
  <c r="K179" i="13"/>
  <c r="K176" i="13" s="1"/>
  <c r="O179" i="13"/>
  <c r="Q179" i="13"/>
  <c r="V179" i="13"/>
  <c r="V176" i="13" s="1"/>
  <c r="G180" i="13"/>
  <c r="I180" i="13"/>
  <c r="K180" i="13"/>
  <c r="M180" i="13"/>
  <c r="O180" i="13"/>
  <c r="Q180" i="13"/>
  <c r="V180" i="13"/>
  <c r="G181" i="13"/>
  <c r="I181" i="13"/>
  <c r="K181" i="13"/>
  <c r="M181" i="13"/>
  <c r="O181" i="13"/>
  <c r="Q181" i="13"/>
  <c r="V181" i="13"/>
  <c r="G183" i="13"/>
  <c r="M183" i="13" s="1"/>
  <c r="I183" i="13"/>
  <c r="I182" i="13" s="1"/>
  <c r="K183" i="13"/>
  <c r="K182" i="13" s="1"/>
  <c r="O183" i="13"/>
  <c r="Q183" i="13"/>
  <c r="Q182" i="13" s="1"/>
  <c r="V183" i="13"/>
  <c r="V182" i="13" s="1"/>
  <c r="G185" i="13"/>
  <c r="I185" i="13"/>
  <c r="K185" i="13"/>
  <c r="M185" i="13"/>
  <c r="O185" i="13"/>
  <c r="Q185" i="13"/>
  <c r="V185" i="13"/>
  <c r="G187" i="13"/>
  <c r="I187" i="13"/>
  <c r="K187" i="13"/>
  <c r="M187" i="13"/>
  <c r="O187" i="13"/>
  <c r="Q187" i="13"/>
  <c r="V187" i="13"/>
  <c r="G189" i="13"/>
  <c r="M189" i="13" s="1"/>
  <c r="I189" i="13"/>
  <c r="K189" i="13"/>
  <c r="O189" i="13"/>
  <c r="O182" i="13" s="1"/>
  <c r="Q189" i="13"/>
  <c r="V189" i="13"/>
  <c r="G191" i="13"/>
  <c r="M191" i="13" s="1"/>
  <c r="I191" i="13"/>
  <c r="K191" i="13"/>
  <c r="O191" i="13"/>
  <c r="Q191" i="13"/>
  <c r="V191" i="13"/>
  <c r="G193" i="13"/>
  <c r="I193" i="13"/>
  <c r="K193" i="13"/>
  <c r="M193" i="13"/>
  <c r="O193" i="13"/>
  <c r="Q193" i="13"/>
  <c r="V193" i="13"/>
  <c r="G196" i="13"/>
  <c r="I196" i="13"/>
  <c r="K196" i="13"/>
  <c r="M196" i="13"/>
  <c r="O196" i="13"/>
  <c r="Q196" i="13"/>
  <c r="V196" i="13"/>
  <c r="G198" i="13"/>
  <c r="M198" i="13" s="1"/>
  <c r="I198" i="13"/>
  <c r="K198" i="13"/>
  <c r="O198" i="13"/>
  <c r="Q198" i="13"/>
  <c r="V198" i="13"/>
  <c r="G204" i="13"/>
  <c r="I204" i="13"/>
  <c r="K204" i="13"/>
  <c r="K203" i="13" s="1"/>
  <c r="M204" i="13"/>
  <c r="O204" i="13"/>
  <c r="Q204" i="13"/>
  <c r="V204" i="13"/>
  <c r="V203" i="13" s="1"/>
  <c r="G206" i="13"/>
  <c r="I206" i="13"/>
  <c r="K206" i="13"/>
  <c r="M206" i="13"/>
  <c r="O206" i="13"/>
  <c r="Q206" i="13"/>
  <c r="V206" i="13"/>
  <c r="G208" i="13"/>
  <c r="G203" i="13" s="1"/>
  <c r="I208" i="13"/>
  <c r="K208" i="13"/>
  <c r="O208" i="13"/>
  <c r="O203" i="13" s="1"/>
  <c r="Q208" i="13"/>
  <c r="V208" i="13"/>
  <c r="G210" i="13"/>
  <c r="M210" i="13" s="1"/>
  <c r="I210" i="13"/>
  <c r="I203" i="13" s="1"/>
  <c r="K210" i="13"/>
  <c r="O210" i="13"/>
  <c r="Q210" i="13"/>
  <c r="Q203" i="13" s="1"/>
  <c r="V210" i="13"/>
  <c r="G215" i="13"/>
  <c r="I215" i="13"/>
  <c r="K215" i="13"/>
  <c r="M215" i="13"/>
  <c r="O215" i="13"/>
  <c r="Q215" i="13"/>
  <c r="V215" i="13"/>
  <c r="G221" i="13"/>
  <c r="G220" i="13" s="1"/>
  <c r="I221" i="13"/>
  <c r="I220" i="13" s="1"/>
  <c r="K221" i="13"/>
  <c r="O221" i="13"/>
  <c r="O220" i="13" s="1"/>
  <c r="Q221" i="13"/>
  <c r="Q220" i="13" s="1"/>
  <c r="V221" i="13"/>
  <c r="G224" i="13"/>
  <c r="M224" i="13" s="1"/>
  <c r="I224" i="13"/>
  <c r="K224" i="13"/>
  <c r="K220" i="13" s="1"/>
  <c r="O224" i="13"/>
  <c r="Q224" i="13"/>
  <c r="V224" i="13"/>
  <c r="V220" i="13" s="1"/>
  <c r="K229" i="13"/>
  <c r="V229" i="13"/>
  <c r="G230" i="13"/>
  <c r="G229" i="13" s="1"/>
  <c r="I230" i="13"/>
  <c r="I229" i="13" s="1"/>
  <c r="K230" i="13"/>
  <c r="M230" i="13"/>
  <c r="M229" i="13" s="1"/>
  <c r="O230" i="13"/>
  <c r="O229" i="13" s="1"/>
  <c r="Q230" i="13"/>
  <c r="Q229" i="13" s="1"/>
  <c r="V230" i="13"/>
  <c r="G232" i="13"/>
  <c r="O232" i="13"/>
  <c r="G233" i="13"/>
  <c r="I233" i="13"/>
  <c r="I232" i="13" s="1"/>
  <c r="K233" i="13"/>
  <c r="K232" i="13" s="1"/>
  <c r="M233" i="13"/>
  <c r="O233" i="13"/>
  <c r="Q233" i="13"/>
  <c r="Q232" i="13" s="1"/>
  <c r="V233" i="13"/>
  <c r="V232" i="13" s="1"/>
  <c r="G234" i="13"/>
  <c r="M234" i="13" s="1"/>
  <c r="I234" i="13"/>
  <c r="K234" i="13"/>
  <c r="O234" i="13"/>
  <c r="Q234" i="13"/>
  <c r="V234" i="13"/>
  <c r="G235" i="13"/>
  <c r="I235" i="13"/>
  <c r="K235" i="13"/>
  <c r="M235" i="13"/>
  <c r="O235" i="13"/>
  <c r="Q235" i="13"/>
  <c r="V235" i="13"/>
  <c r="G236" i="13"/>
  <c r="O236" i="13"/>
  <c r="G237" i="13"/>
  <c r="I237" i="13"/>
  <c r="I236" i="13" s="1"/>
  <c r="K237" i="13"/>
  <c r="K236" i="13" s="1"/>
  <c r="M237" i="13"/>
  <c r="M236" i="13" s="1"/>
  <c r="O237" i="13"/>
  <c r="Q237" i="13"/>
  <c r="Q236" i="13" s="1"/>
  <c r="V237" i="13"/>
  <c r="V236" i="13" s="1"/>
  <c r="G239" i="13"/>
  <c r="I239" i="13"/>
  <c r="I238" i="13" s="1"/>
  <c r="K239" i="13"/>
  <c r="M239" i="13"/>
  <c r="O239" i="13"/>
  <c r="Q239" i="13"/>
  <c r="Q238" i="13" s="1"/>
  <c r="V239" i="13"/>
  <c r="G242" i="13"/>
  <c r="G238" i="13" s="1"/>
  <c r="I242" i="13"/>
  <c r="K242" i="13"/>
  <c r="O242" i="13"/>
  <c r="O238" i="13" s="1"/>
  <c r="Q242" i="13"/>
  <c r="V242" i="13"/>
  <c r="G243" i="13"/>
  <c r="I243" i="13"/>
  <c r="K243" i="13"/>
  <c r="M243" i="13"/>
  <c r="O243" i="13"/>
  <c r="Q243" i="13"/>
  <c r="V243" i="13"/>
  <c r="G244" i="13"/>
  <c r="M244" i="13" s="1"/>
  <c r="I244" i="13"/>
  <c r="K244" i="13"/>
  <c r="K238" i="13" s="1"/>
  <c r="O244" i="13"/>
  <c r="Q244" i="13"/>
  <c r="V244" i="13"/>
  <c r="V238" i="13" s="1"/>
  <c r="G245" i="13"/>
  <c r="I245" i="13"/>
  <c r="K245" i="13"/>
  <c r="M245" i="13"/>
  <c r="O245" i="13"/>
  <c r="Q245" i="13"/>
  <c r="V245" i="13"/>
  <c r="G247" i="13"/>
  <c r="G248" i="13"/>
  <c r="I248" i="13"/>
  <c r="I247" i="13" s="1"/>
  <c r="K248" i="13"/>
  <c r="M248" i="13"/>
  <c r="O248" i="13"/>
  <c r="Q248" i="13"/>
  <c r="Q247" i="13" s="1"/>
  <c r="V248" i="13"/>
  <c r="G252" i="13"/>
  <c r="M252" i="13" s="1"/>
  <c r="I252" i="13"/>
  <c r="K252" i="13"/>
  <c r="K247" i="13" s="1"/>
  <c r="O252" i="13"/>
  <c r="Q252" i="13"/>
  <c r="V252" i="13"/>
  <c r="V247" i="13" s="1"/>
  <c r="G256" i="13"/>
  <c r="I256" i="13"/>
  <c r="K256" i="13"/>
  <c r="M256" i="13"/>
  <c r="O256" i="13"/>
  <c r="Q256" i="13"/>
  <c r="V256" i="13"/>
  <c r="G261" i="13"/>
  <c r="M261" i="13" s="1"/>
  <c r="I261" i="13"/>
  <c r="K261" i="13"/>
  <c r="O261" i="13"/>
  <c r="O247" i="13" s="1"/>
  <c r="Q261" i="13"/>
  <c r="V261" i="13"/>
  <c r="G265" i="13"/>
  <c r="I265" i="13"/>
  <c r="K265" i="13"/>
  <c r="M265" i="13"/>
  <c r="O265" i="13"/>
  <c r="Q265" i="13"/>
  <c r="V265" i="13"/>
  <c r="G270" i="13"/>
  <c r="M270" i="13" s="1"/>
  <c r="I270" i="13"/>
  <c r="K270" i="13"/>
  <c r="O270" i="13"/>
  <c r="Q270" i="13"/>
  <c r="V270" i="13"/>
  <c r="G274" i="13"/>
  <c r="I274" i="13"/>
  <c r="K274" i="13"/>
  <c r="M274" i="13"/>
  <c r="O274" i="13"/>
  <c r="Q274" i="13"/>
  <c r="V274" i="13"/>
  <c r="AE279" i="13"/>
  <c r="AF279" i="13"/>
  <c r="G22" i="12"/>
  <c r="BA20" i="12"/>
  <c r="BA13" i="12"/>
  <c r="BA12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4" i="12"/>
  <c r="I14" i="12"/>
  <c r="K14" i="12"/>
  <c r="M14" i="12"/>
  <c r="O14" i="12"/>
  <c r="Q14" i="12"/>
  <c r="V14" i="12"/>
  <c r="G16" i="12"/>
  <c r="O16" i="12"/>
  <c r="G17" i="12"/>
  <c r="M17" i="12" s="1"/>
  <c r="M16" i="12" s="1"/>
  <c r="I17" i="12"/>
  <c r="I16" i="12" s="1"/>
  <c r="K17" i="12"/>
  <c r="K16" i="12" s="1"/>
  <c r="O17" i="12"/>
  <c r="Q17" i="12"/>
  <c r="Q16" i="12" s="1"/>
  <c r="V17" i="12"/>
  <c r="V16" i="12" s="1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AE22" i="12"/>
  <c r="AF22" i="12"/>
  <c r="I20" i="1"/>
  <c r="I19" i="1"/>
  <c r="I18" i="1"/>
  <c r="I17" i="1"/>
  <c r="F45" i="1"/>
  <c r="G23" i="1" s="1"/>
  <c r="G45" i="1"/>
  <c r="G25" i="1" s="1"/>
  <c r="H45" i="1"/>
  <c r="I44" i="1"/>
  <c r="I43" i="1"/>
  <c r="I41" i="1"/>
  <c r="I40" i="1"/>
  <c r="I39" i="1"/>
  <c r="I45" i="1" s="1"/>
  <c r="J44" i="1" s="1"/>
  <c r="J28" i="1"/>
  <c r="J26" i="1"/>
  <c r="G38" i="1"/>
  <c r="F38" i="1"/>
  <c r="J23" i="1"/>
  <c r="J24" i="1"/>
  <c r="J25" i="1"/>
  <c r="J27" i="1"/>
  <c r="E24" i="1"/>
  <c r="G24" i="1"/>
  <c r="E26" i="1"/>
  <c r="G26" i="1"/>
  <c r="I76" i="1" l="1"/>
  <c r="J54" i="1" s="1"/>
  <c r="J58" i="1"/>
  <c r="J60" i="1"/>
  <c r="J62" i="1"/>
  <c r="J64" i="1"/>
  <c r="J66" i="1"/>
  <c r="J68" i="1"/>
  <c r="J70" i="1"/>
  <c r="J72" i="1"/>
  <c r="J74" i="1"/>
  <c r="A27" i="1"/>
  <c r="A28" i="1" s="1"/>
  <c r="G28" i="1" s="1"/>
  <c r="G27" i="1" s="1"/>
  <c r="G29" i="1" s="1"/>
  <c r="M182" i="13"/>
  <c r="M84" i="13"/>
  <c r="M46" i="13"/>
  <c r="M232" i="13"/>
  <c r="M170" i="13"/>
  <c r="M97" i="13"/>
  <c r="M247" i="13"/>
  <c r="M15" i="13"/>
  <c r="M78" i="13"/>
  <c r="G182" i="13"/>
  <c r="G84" i="13"/>
  <c r="G72" i="13"/>
  <c r="G15" i="13"/>
  <c r="M242" i="13"/>
  <c r="M238" i="13" s="1"/>
  <c r="M221" i="13"/>
  <c r="M220" i="13" s="1"/>
  <c r="M208" i="13"/>
  <c r="M203" i="13" s="1"/>
  <c r="M177" i="13"/>
  <c r="M176" i="13" s="1"/>
  <c r="I21" i="1"/>
  <c r="J43" i="1"/>
  <c r="J40" i="1"/>
  <c r="J39" i="1"/>
  <c r="J45" i="1" s="1"/>
  <c r="J41" i="1"/>
  <c r="J56" i="1" l="1"/>
  <c r="J52" i="1"/>
  <c r="J61" i="1"/>
  <c r="J71" i="1"/>
  <c r="J63" i="1"/>
  <c r="J55" i="1"/>
  <c r="J75" i="1"/>
  <c r="J67" i="1"/>
  <c r="J59" i="1"/>
  <c r="J53" i="1"/>
  <c r="J69" i="1"/>
  <c r="J73" i="1"/>
  <c r="J65" i="1"/>
  <c r="J57" i="1"/>
  <c r="J7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FACB3C38-F05E-43A0-8C30-FADFBEBD153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4345289-ABAA-4539-9DA3-09B2119191A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6723C486-8CC5-48DF-A339-CE04ED176F0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7D35C74-E176-4124-B7C8-CC1281D8E51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<sst xmlns="http://schemas.openxmlformats.org/spreadsheetml/2006/main" count="1453" uniqueCount="503">
  <si>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</si>
  <si>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</si>
  <si>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</si>
  <si>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</si>
  <si>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</si>
  <si>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</si>
  <si>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</si>
  <si>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</si>
  <si>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</si>
  <si>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</si>
  <si>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</si>
  <si>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</si>
  <si>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</si>
  <si>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</si>
  <si>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</si>
  <si>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</si>
  <si>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</si>
  <si>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</si>
  <si>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</si>
  <si>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</si>
  <si>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</si>
  <si>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</si>
  <si>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</si>
  <si>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</si>
  <si>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</si>
  <si>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</si>
  <si>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</si>
  <si>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</si>
  <si>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</si>
  <si>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</si>
  <si>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</si>
  <si>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</si>
  <si>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</si>
  <si>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</si>
  <si>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</si>
  <si>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</si>
  <si>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</si>
  <si>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</si>
  <si>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</si>
  <si>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</si>
  <si>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</si>
  <si>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</si>
  <si>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</si>
  <si>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2019/16 PaK</t>
  </si>
  <si>
    <t>OSAPP</t>
  </si>
  <si>
    <t>Projekční architektonická kancelář spol. s r.o. ing.arch. V. Steinhauserová</t>
  </si>
  <si>
    <t>Gorkého 61/11</t>
  </si>
  <si>
    <t>Brno-Veveří</t>
  </si>
  <si>
    <t>60200</t>
  </si>
  <si>
    <t>60754583</t>
  </si>
  <si>
    <t>CZ60754583</t>
  </si>
  <si>
    <t>Stavba</t>
  </si>
  <si>
    <t>Ostatní a vedlejší náklady</t>
  </si>
  <si>
    <t>0</t>
  </si>
  <si>
    <t>VN+ON</t>
  </si>
  <si>
    <t>Stavební objekt</t>
  </si>
  <si>
    <t>1</t>
  </si>
  <si>
    <t>1r02</t>
  </si>
  <si>
    <t>stavební část + profese</t>
  </si>
  <si>
    <t>Celkem za stavbu</t>
  </si>
  <si>
    <t>CZK</t>
  </si>
  <si>
    <t>Rekapitulace dílů</t>
  </si>
  <si>
    <t>Typ dílu</t>
  </si>
  <si>
    <t>3</t>
  </si>
  <si>
    <t>Svislé a kompletní konstrukce</t>
  </si>
  <si>
    <t>311</t>
  </si>
  <si>
    <t>Sádrokartonové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</si>
  <si>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</si>
  <si>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</si>
  <si>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</si>
  <si>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</si>
  <si>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</si>
  <si>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</si>
  <si>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</si>
  <si>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</si>
  <si>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</si>
  <si>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</si>
  <si>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</si>
  <si>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</si>
  <si>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</si>
  <si>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</si>
  <si>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</si>
  <si>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</si>
  <si>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</si>
  <si>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</si>
  <si>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730</t>
  </si>
  <si>
    <t>Ústřední vytápění</t>
  </si>
  <si>
    <t>766</t>
  </si>
  <si>
    <t>Konstrukce truhlářské</t>
  </si>
  <si>
    <t>767</t>
  </si>
  <si>
    <t>Konstrukce zámečnické</t>
  </si>
  <si>
    <t>776</t>
  </si>
  <si>
    <t>Podlahy povlakové</t>
  </si>
  <si>
    <t>777</t>
  </si>
  <si>
    <t>Podlahy ze syntetických hmot</t>
  </si>
  <si>
    <t>784</t>
  </si>
  <si>
    <t>Malby</t>
  </si>
  <si>
    <t>787</t>
  </si>
  <si>
    <t>Zasklívání</t>
  </si>
  <si>
    <t>M21</t>
  </si>
  <si>
    <t>Elektromontáže</t>
  </si>
  <si>
    <t>M22</t>
  </si>
  <si>
    <t>Montáž sdělovací a zabezp. techniky</t>
  </si>
  <si>
    <t>M24 ch</t>
  </si>
  <si>
    <t>Chlazení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</si>
  <si>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</si>
  <si>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</si>
  <si>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</si>
  <si>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</si>
  <si>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</si>
  <si>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</si>
  <si>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</si>
  <si>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</si>
  <si>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00</t>
  </si>
  <si>
    <t>Vedlejší a ostatní náklady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</si>
  <si>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</si>
  <si>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</si>
  <si>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</si>
  <si>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</si>
  <si>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</si>
  <si>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</si>
  <si>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</si>
  <si>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</si>
  <si>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</si>
  <si>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</si>
  <si>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</si>
  <si>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</si>
  <si>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</si>
  <si>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</si>
  <si>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</si>
  <si>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</si>
  <si>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</si>
  <si>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</si>
  <si>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</si>
  <si>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</si>
  <si>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</si>
  <si>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</si>
  <si>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</si>
  <si>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</si>
  <si>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</si>
  <si>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</si>
  <si>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</si>
  <si>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</si>
  <si>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>Soubor</t>
  </si>
  <si>
    <t>RTS 21/ I</t>
  </si>
  <si>
    <t>Indiv</t>
  </si>
  <si>
    <t>VRN</t>
  </si>
  <si>
    <t>POL99_2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</si>
  <si>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</si>
  <si>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</si>
  <si>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</si>
  <si>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</si>
  <si>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</si>
  <si>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Náklady na ztížené provádění stavebních prací spojených s opravou rozvodů vody v budově – nápojné místo vody a kanalizace pro stavbu bude pouze v pravém křídle budovy.</t>
  </si>
  <si>
    <t>005124010R</t>
  </si>
  <si>
    <t>Koordinační činnost</t>
  </si>
  <si>
    <t>Koordinace stavebních a technologických dodávek stavby.</t>
  </si>
  <si>
    <t>004111a</t>
  </si>
  <si>
    <t>Stavební pasport</t>
  </si>
  <si>
    <t>Vlastní</t>
  </si>
  <si>
    <t>POL99_8</t>
  </si>
  <si>
    <t>004111b</t>
  </si>
  <si>
    <t>Technologický  pasport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</si>
  <si>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</si>
  <si>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</si>
  <si>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</si>
  <si>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</si>
  <si>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</si>
  <si>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Položkový soupis prací a dodávek</t>
  </si>
  <si>
    <t>317944311RT2</t>
  </si>
  <si>
    <t>Dodání a osazení válcovaných nosníků do připravených otvorů I 100</t>
  </si>
  <si>
    <t>t</t>
  </si>
  <si>
    <t>801-4</t>
  </si>
  <si>
    <t>Práce</t>
  </si>
  <si>
    <t>POL1_</t>
  </si>
  <si>
    <t>bez zazdění hlav, s nařezáním nosníků na potřebný rozměr,</t>
  </si>
  <si>
    <t>SPI</t>
  </si>
  <si>
    <t>1,2*8,34*,001</t>
  </si>
  <si>
    <t>VV</t>
  </si>
  <si>
    <t>346244381RT2</t>
  </si>
  <si>
    <t>Plentování ocelových nosníků jednostranné výšky do 200 mm</t>
  </si>
  <si>
    <t>m2</t>
  </si>
  <si>
    <t>801-1</t>
  </si>
  <si>
    <t>jakýmikoliv cihlami,</t>
  </si>
  <si>
    <t>,1*2*1,2</t>
  </si>
  <si>
    <t>342261211RS1</t>
  </si>
  <si>
    <t>Příčky z desek sádrokartonových dvojité opláštění, jednoduchá konstrukce CW 50  tloušťka příčky 100 mm, desky standard, tloušťky 12,5 mm, tloušťka izolace 40 mm</t>
  </si>
  <si>
    <t>zřízení nosné konstrukce příčky, vložení tepelné izolace tl. do 5 cm, montáž desek, tmelení spár Q2 a úprava rohů. Včetně dodávek materiálu.</t>
  </si>
  <si>
    <t>(,84+1,675)*2,0</t>
  </si>
  <si>
    <t>342261213RS1</t>
  </si>
  <si>
    <t>Příčky z desek sádrokartonových dvojité opláštění, jednoduchá konstrukce CW 100 tloušťka příčky 150 mm, desky standard, tloušťky 12,5 mm, tloušťka izolace 80 mm, požární odolnost EI 60</t>
  </si>
  <si>
    <t>1,98*3,295-,8*1,97</t>
  </si>
  <si>
    <t>342090132R00</t>
  </si>
  <si>
    <t>Úpravy, doplňkové práce a příplatky pro sádrokartonové a sádrovláknité příčky Úprava nosné konstrukce a opláštění SDK příčky pro zřízení otvoru pro dveře jednokřídlé, při hmotnosti jednoho křídla do 25 kg, v SDK příčce z R-CW a R-UW profilů š. 100 mm, 2 x opláštěné</t>
  </si>
  <si>
    <t>kus</t>
  </si>
  <si>
    <t>342091043R00</t>
  </si>
  <si>
    <t>Úpravy, doplňkové práce a příplatky pro sádrokartonové a sádrovláknité příčky příplatky za nestandardní povrchovou úpravu Q3</t>
  </si>
  <si>
    <t>chodba : 1,98*3,28-,8*1,97</t>
  </si>
  <si>
    <t>342263998RT2</t>
  </si>
  <si>
    <t>Úpravy, doplňkové práce a příplatky pro sádrokartonové a sádrovláknité příčky příplatky za plochy nad 2 do 5 m2</t>
  </si>
  <si>
    <t>342266211RT1</t>
  </si>
  <si>
    <t>Předstěny opláštěné sádrokartonovými deskami suchá omítka - předstěna lepená tloušťka desky 12,5 mm, standard</t>
  </si>
  <si>
    <t>pozn.1 : ,22*2,16</t>
  </si>
  <si>
    <t>342266111RA1</t>
  </si>
  <si>
    <t>Předstěny opláštěné sádrokartonovými deskami obklad stěn sádrokartonem na ocelovou konstrukci z profilů CW 50 tloušťka desky 12, 5 mm, standard, bez izolace</t>
  </si>
  <si>
    <t>desky standard tl. 12,5 mm 2x, bez izolace</t>
  </si>
  <si>
    <t>,74*3,295</t>
  </si>
  <si>
    <t>342266111RU7</t>
  </si>
  <si>
    <t>pozn.4 : (,42+,05)*3,28</t>
  </si>
  <si>
    <t>342266998RT1</t>
  </si>
  <si>
    <t>Předstěny opláštěné sádrokartonovými deskami příplatky příplatek pro obklad za plochu do 2 m2</t>
  </si>
  <si>
    <t>342266998RT2</t>
  </si>
  <si>
    <t>Předstěny opláštěné sádrokartonovými deskami příplatky příplatek pro obklad za plochu přes 2 do 5 m2</t>
  </si>
  <si>
    <t>59591016R</t>
  </si>
  <si>
    <t>deska sádrokartonová stavební š = 1 250 mm; l = 2 000 mm; tl = 12,5 mm</t>
  </si>
  <si>
    <t>SPCM</t>
  </si>
  <si>
    <t>Specifikace</t>
  </si>
  <si>
    <t>POL3_</t>
  </si>
  <si>
    <t>-,22*2,16*1,05</t>
  </si>
  <si>
    <t>595920380R</t>
  </si>
  <si>
    <t>deska sádrokartonová akustická protipožární, neutralizující formaldehyd; tl. 12,5 mm; š = 1 250 mm; l = 2 000 mm; hrana podélná zploštělá, příčná kolmo řezaná s úkosem</t>
  </si>
  <si>
    <t>,22*2,16*1,05</t>
  </si>
  <si>
    <t>413232211R00</t>
  </si>
  <si>
    <t>Zazdívka zhlaví jakýmikoliv cihlami pálenými válcovaných nosníků výšky do 150 mm</t>
  </si>
  <si>
    <t>610991111R00</t>
  </si>
  <si>
    <t>Zakrývání výplní vnitřních otvorů, předmětů apod. fólií Pe 0,05-0,2 mm</t>
  </si>
  <si>
    <t>POL1_1</t>
  </si>
  <si>
    <t>které se zřizují před úpravami povrchu, a obalení osazených dveřních zárubní před znečištěním při úpravách povrchu nástřikem plastických maltovin včetně pozdějšího odkrytí,</t>
  </si>
  <si>
    <t>10,76*2,16+,9*2,02*2</t>
  </si>
  <si>
    <t>612403399RT2</t>
  </si>
  <si>
    <t>Hrubá výplň rýh ve stěnách, jakoukoliv maltou maltou ze suchých směsí_x000D_
 jakékoliv šířky</t>
  </si>
  <si>
    <t>jakékoliv šířky rýhy,</t>
  </si>
  <si>
    <t>,25*2,88+(,35+,17)*3,28</t>
  </si>
  <si>
    <t>612421331RT2</t>
  </si>
  <si>
    <t>Oprava vnitřních vápenných omítek stěn v množství opravované plochy přes 10 do 30 %,  štukových</t>
  </si>
  <si>
    <t>Včetně pomocného pracovního lešení o výšce podlahy do 1900 mm a pro zatížení do 1,5 kPa.</t>
  </si>
  <si>
    <t>(13,775+2,405+,15+9,69-1,695+11,2+,52*2)*3,28-,8*1,97</t>
  </si>
  <si>
    <t>-(6,675+3,34)*2,16+,2*(10,76+2,16)+,52*2,16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</si>
  <si>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</si>
  <si>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</si>
  <si>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</si>
  <si>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>,3*(2,02*4+1,5*2)</t>
  </si>
  <si>
    <t>612445304R00</t>
  </si>
  <si>
    <t>Omítky a stěrky sádrové ze suchých směsí stěrka sádrová, tloušťky 4 mm</t>
  </si>
  <si>
    <t>s penetrací podkladu</t>
  </si>
  <si>
    <t>(13,775+2,405+,89+9,69+11,2+,57*2)*3,28-,8*1,97+,52*2,16</t>
  </si>
  <si>
    <t>-10,56*2,16+,2*(10,76+2,16*2)</t>
  </si>
  <si>
    <t>(1,625*2+,84*2)*2,0</t>
  </si>
  <si>
    <t>612473186R00</t>
  </si>
  <si>
    <t>Omítky vnitřní zdiva ze suchých směsí příplatek za zabudované rohovníky</t>
  </si>
  <si>
    <t>m</t>
  </si>
  <si>
    <t>omítka vápenocementová, strojně nebo ručně nanášená v podlaží i ve schodišti na jakýkoliv druh podkladu, kompletní souvrství</t>
  </si>
  <si>
    <t>10,56+2,16*4+3,28*2+2,0*4</t>
  </si>
  <si>
    <t>612481211RT8</t>
  </si>
  <si>
    <t>Vyztužení povrchu vnitřních stěn sklotextilní síťovinou s dodávkou síťoviny a stěrkového tmelu</t>
  </si>
  <si>
    <t>pozn.3 : (,52*+,57*2)*3,28+1,625*2*2,0+,52*2,16</t>
  </si>
  <si>
    <t>pozn.6 : (,89+9,69)*3,28-,8*1,97+,84*2*2,0</t>
  </si>
  <si>
    <t>612</t>
  </si>
  <si>
    <t>sešití trhlin</t>
  </si>
  <si>
    <t>632415108RT2</t>
  </si>
  <si>
    <t>Potěr ze suchých směsí cementový samonivelační vyrovnávací, tloušťky 8 mm, včetně penetrace</t>
  </si>
  <si>
    <t>s rozprostřením a uhlazením</t>
  </si>
  <si>
    <t>P2 : 1,34</t>
  </si>
  <si>
    <t>632441491R0x</t>
  </si>
  <si>
    <t>přebroušení stávající bet.mazaniny</t>
  </si>
  <si>
    <t>P1,P2 : 62,71</t>
  </si>
  <si>
    <t>64899</t>
  </si>
  <si>
    <t>Osazení krytky spojovací  parapet.desek</t>
  </si>
  <si>
    <t>ks</t>
  </si>
  <si>
    <t>60775459R</t>
  </si>
  <si>
    <t>spojka pro parapet rovná</t>
  </si>
  <si>
    <t>941955002R00</t>
  </si>
  <si>
    <t>Lešení lehké pracovní pomocné pomocné, o výšce lešeňové podlahy přes 1,2 do 1,9 m</t>
  </si>
  <si>
    <t>800-3</t>
  </si>
  <si>
    <t>62,71+1,98*2,0+2,0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</si>
  <si>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</si>
  <si>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</si>
  <si>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10,2*(1,5+11,2)/2+2,0*,9+10</t>
  </si>
  <si>
    <t>mč.333 : 30</t>
  </si>
  <si>
    <t>771578011R00</t>
  </si>
  <si>
    <t>Zvláštní úpravy spár spára podlaha-stěna silikonem</t>
  </si>
  <si>
    <t>800-771</t>
  </si>
  <si>
    <t>POL1_7</t>
  </si>
  <si>
    <t>vč. dodávky a montáže silikonu.</t>
  </si>
  <si>
    <t>kolem oken : 10,76*2+2,16*2</t>
  </si>
  <si>
    <t>950 6</t>
  </si>
  <si>
    <t>ochrana stávajících VZT jednotek před poškozením zřízení+odstranění, dle pozn.8 bouracích prací</t>
  </si>
  <si>
    <t>950 7</t>
  </si>
  <si>
    <t>úprava  stávajícícho rastrového  podhledu v chodbě (rozebrání , montáž k nové příčce), dle pozn.7</t>
  </si>
  <si>
    <t>soubor</t>
  </si>
  <si>
    <t>950 x</t>
  </si>
  <si>
    <t>úprava polohy stávajících VZT jednotek vč.vypuštění a napuštění chladiva</t>
  </si>
  <si>
    <t>950 y</t>
  </si>
  <si>
    <t>ochrana podlahy  (zřízení+odstranění)</t>
  </si>
  <si>
    <t>chodba cca : 2,0*3,0</t>
  </si>
  <si>
    <t>mč.333 : 29,6</t>
  </si>
  <si>
    <t>965048150R00</t>
  </si>
  <si>
    <t>Dočištění povrchu po vybourání dlažeb do tmele, plochy do 50%</t>
  </si>
  <si>
    <t>801-3</t>
  </si>
  <si>
    <t>d : ,905*1,98</t>
  </si>
  <si>
    <t>965081713RT1</t>
  </si>
  <si>
    <t>Bourání podlah z keramických dlaždic, tloušťky do 10 mm, plochy přes 1 m2</t>
  </si>
  <si>
    <t>bez podkladního lože, s jakoukoliv výplní spár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</si>
  <si>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</si>
  <si>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</si>
  <si>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</si>
  <si>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>,16*2,02*2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</si>
  <si>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</si>
  <si>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</si>
  <si>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</si>
  <si>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</si>
  <si>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</si>
  <si>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,8*1,97</t>
  </si>
  <si>
    <t>970231100R00</t>
  </si>
  <si>
    <t>Řezání cihelného zdiva hloubka řezu 100 mm</t>
  </si>
  <si>
    <t>pro chráničky : 2,88*2+,25</t>
  </si>
  <si>
    <t>3,28*4</t>
  </si>
  <si>
    <t>971033621R00</t>
  </si>
  <si>
    <t>Vybourání otvorů ve zdivu cihelném z jakýchkoliv cihel pálených_x000D_
 na jakoukoliv maltu vápenou nebo vápenocementovou, plochy do 4 m2, tloušťky do 100 mm</t>
  </si>
  <si>
    <t>základovém nebo nadzákladovém,</t>
  </si>
  <si>
    <t>Včetně pomocného lešení o výšce podlahy do 1900 mm a pro zatížení do 1,5 kPa  (150 kg/m2).</t>
  </si>
  <si>
    <t>1,0*2*3,28</t>
  </si>
  <si>
    <t>971033631R00</t>
  </si>
  <si>
    <t>Vybourání otvorů ve zdivu cihelném z jakýchkoliv cihel pálených_x000D_
 na jakoukoliv maltu vápenou nebo vápenocementovou, plochy do 4 m2, tloušťky do 150 mm</t>
  </si>
  <si>
    <t>1,695*3,28-,8*1,97</t>
  </si>
  <si>
    <t>971033641R00</t>
  </si>
  <si>
    <t>Vybourání otvorů ve zdivu cihelném z jakýchkoliv cihel pálených_x000D_
 na jakoukoliv maltu vápenou nebo vápenocementovou, plochy do 4 m2, tloušťky do 300 mm</t>
  </si>
  <si>
    <t>m3</t>
  </si>
  <si>
    <t>,9*2,02*,16</t>
  </si>
  <si>
    <t>974031145R00</t>
  </si>
  <si>
    <t>Vysekání rýh v jakémkoliv zdivu cihelném v ploše_x000D_
 do hloubky 70 mm, šířky do 200 mm</t>
  </si>
  <si>
    <t>3,28</t>
  </si>
  <si>
    <t>974031147R00</t>
  </si>
  <si>
    <t>Vysekání rýh v jakémkoliv zdivu cihelném v ploše_x000D_
 do hloubky 70 mm, šířky do 300 mm</t>
  </si>
  <si>
    <t>350/60 : 3,28</t>
  </si>
  <si>
    <t>250/60 : 3,28-,4</t>
  </si>
  <si>
    <t>974031664R00</t>
  </si>
  <si>
    <t>Vysekání rýh v jakémkoliv zdivu cihelném pro vtahování nosníků do zdí, před vybouráním otvorů_x000D_
 do hloubky 150 mm, při výšce nosníku do 150 mm</t>
  </si>
  <si>
    <t>974042557R00</t>
  </si>
  <si>
    <t>Vysekání rýh v podlaze betonové do hloubky 100 mm, šířky do 300 mm</t>
  </si>
  <si>
    <t>nebo dlažbě s betonovým podkladem</t>
  </si>
  <si>
    <t>c : 5,995+,845+,705</t>
  </si>
  <si>
    <t>974042559R00</t>
  </si>
  <si>
    <t>Vysekání rýh v podlaze betonové příplatek k ceně_x000D_
 za každých dalších 100 mm šířky rýhy hloubky do 100 mm</t>
  </si>
  <si>
    <t>c : ,41*3</t>
  </si>
  <si>
    <t>978013141R00</t>
  </si>
  <si>
    <t>Otlučení omítek vápenných nebo vápenocementových vnitřních s vyškrabáním spár, s očištěním zdiva stěn, v rozsahu do 30 %</t>
  </si>
  <si>
    <t>766812820R00</t>
  </si>
  <si>
    <t>Demontáž kuchyňských linek délky do 1500 mm</t>
  </si>
  <si>
    <t>800-766</t>
  </si>
  <si>
    <t>horní+ dolní : 1+1</t>
  </si>
  <si>
    <t>767581801R00</t>
  </si>
  <si>
    <t>Demontáž podhledů kazet</t>
  </si>
  <si>
    <t>800-767</t>
  </si>
  <si>
    <t>,905*1,98</t>
  </si>
  <si>
    <t>767582800R00</t>
  </si>
  <si>
    <t>Demontáž podhledů roštů</t>
  </si>
  <si>
    <t>776401800R00</t>
  </si>
  <si>
    <t>Demontáž soklíků nebo lišt pryžových nebo PVC odstranění a uložení na hromady</t>
  </si>
  <si>
    <t>800-775</t>
  </si>
  <si>
    <t>13,775+1,5+9,69+1,0*4+11,2+,52*2-,8</t>
  </si>
  <si>
    <t>,9</t>
  </si>
  <si>
    <t>776511810R00</t>
  </si>
  <si>
    <t>Odstranění povlakových podlah z nášlapné plochy lepených, bez podložky, z ploch přes 20 m2</t>
  </si>
  <si>
    <t>960 a</t>
  </si>
  <si>
    <t>demontáž světel</t>
  </si>
  <si>
    <t>a : 9</t>
  </si>
  <si>
    <t>974031139R0x</t>
  </si>
  <si>
    <t>Příplatek za dalších 10cm šířky rýhy ve zdi hl.7cm</t>
  </si>
  <si>
    <t>974081</t>
  </si>
  <si>
    <t>odstranění silikonové spáry okolo oken</t>
  </si>
  <si>
    <t>9760</t>
  </si>
  <si>
    <t>Vybourání podlah.krabic</t>
  </si>
  <si>
    <t>b : ,3*,3</t>
  </si>
  <si>
    <t>999281111R00</t>
  </si>
  <si>
    <t xml:space="preserve">Přesun hmot pro opravy a údržbu objektů pro opravy a údržbu dosavadních objektů včetně vnějších plášťů_x000D_
 výšky do 25 m,  </t>
  </si>
  <si>
    <t>Přesun hmot</t>
  </si>
  <si>
    <t>POL7_</t>
  </si>
  <si>
    <t>oborů 801, 803, 811 a 812</t>
  </si>
  <si>
    <t xml:space="preserve">Hmotnosti z položek s pořadovými čísly: : </t>
  </si>
  <si>
    <t xml:space="preserve">1,2,3,4,5,8,9,10,13,14,15,16,17,18,19,20,21,22,24,28,29,30,34,39,41,42,43,44,45, : </t>
  </si>
  <si>
    <t>Součet: : 2,70046</t>
  </si>
  <si>
    <t>ZTI (dle samostatného rozpočtu)</t>
  </si>
  <si>
    <t>Vytápění (dle samostatného rozpočtu)</t>
  </si>
  <si>
    <t>..poznámka</t>
  </si>
  <si>
    <t>výrobky jsou oceněny  kompletní vč. povrch.úprav,kování, kotvení a veškerých souvisejících prvků dle výpisu výrobků</t>
  </si>
  <si>
    <t>Agregovaná položka</t>
  </si>
  <si>
    <t>POL2_</t>
  </si>
  <si>
    <t>vč.přesunu hmot,vč.zabudování</t>
  </si>
  <si>
    <t>T 101</t>
  </si>
  <si>
    <t>T101- dřevěné vnitřní dveře 800/1970 Rw=32dB, kompl.dod+mtz dle výpisu výrobků</t>
  </si>
  <si>
    <t>T 101a</t>
  </si>
  <si>
    <t>T101a- dřevěné vnitřní dveře 800/1970 Rw=32dB, kompl.dod+mtz dle výpisu výrobků</t>
  </si>
  <si>
    <t>T 102</t>
  </si>
  <si>
    <t>T102- kuchyňská linka, kompl.dod+mtz dle výpisu výrobků</t>
  </si>
  <si>
    <t>Z201</t>
  </si>
  <si>
    <t>Z201- podhled SDK  - kompl.dod+mtz dle výpisu  mimo povrch.úpravy</t>
  </si>
  <si>
    <t>Z202</t>
  </si>
  <si>
    <t>Z202-akustický podhled SDK vč.reviz.dvířek - kompl.dod+mtz dle výpisu mimo povrch.úpravy, vč. nutných úprav  pro svítidla,reproduktory atd.</t>
  </si>
  <si>
    <t>Z203</t>
  </si>
  <si>
    <t>Z203 - výztužný ocelový rám -kompl.dod+mtz dle výpisu</t>
  </si>
  <si>
    <t>771111122R00</t>
  </si>
  <si>
    <t>Doplňkové práce při kladení dlažeb montáž podlahových lišt přechodových</t>
  </si>
  <si>
    <t>,8+,8</t>
  </si>
  <si>
    <t>776421100RT1</t>
  </si>
  <si>
    <t>Lepení soklíků PVC a napojení krytiny na stěnu lepení podlahových soklíků z PVC a vinylu</t>
  </si>
  <si>
    <t>13,775+2,405+,9+9,69+,84*2+11,2+2,14*2-,8</t>
  </si>
  <si>
    <t>776521100RT1</t>
  </si>
  <si>
    <t xml:space="preserve">Lepení povlakových podlah z plastů  Lepení povlakových podlah z plastů - pásy z PVC, montáž,  </t>
  </si>
  <si>
    <t>776994111RT1</t>
  </si>
  <si>
    <t>Ostatní práce svařování povlakových podlah  z pásů nebo čtverců</t>
  </si>
  <si>
    <t>62,71/2,0+43,13</t>
  </si>
  <si>
    <t>776 r</t>
  </si>
  <si>
    <t>Tmelení  akryl. tmelem  ukončení soklíku PVC - dod+mtz</t>
  </si>
  <si>
    <t>výška do 3,8 m</t>
  </si>
  <si>
    <t>28412305R</t>
  </si>
  <si>
    <t>podlahovina PVC v rolích; š = 2 000,0 mm; l = 25 000 mm; tl. 2,00 mm; homogenní; povrch. úprava polyuretan; protiskluzná; oblast komerční, průmyslová</t>
  </si>
  <si>
    <t>P1,P2 : 62,71*1,1</t>
  </si>
  <si>
    <t>(13,775+2,405+,9+9,69+,84*2+11,2+2,14*2-,8)*,05*1,15</t>
  </si>
  <si>
    <t>553700</t>
  </si>
  <si>
    <t>ukončovací nerez L profil  prorůzné druhy podlah</t>
  </si>
  <si>
    <t>(,8+,8)*1,1</t>
  </si>
  <si>
    <t>998776103R00</t>
  </si>
  <si>
    <t>Přesun hmot pro podlahy povlakové v objektech výšky do 24 m</t>
  </si>
  <si>
    <t>vodorovně do 50 m</t>
  </si>
  <si>
    <t xml:space="preserve">71,72,73,74,75,76, : </t>
  </si>
  <si>
    <t>Součet: : 0,22908</t>
  </si>
  <si>
    <t>777553010R00</t>
  </si>
  <si>
    <t>Podlahy ze stěrky silikátové s disperzí Doplňující práce pro podlahy ze stěrek silikátových penetrace savého podkladu podlah disperzí</t>
  </si>
  <si>
    <t>800-773</t>
  </si>
  <si>
    <t>777553210R00</t>
  </si>
  <si>
    <t>Podlahy ze stěrky silikátové s disperzí Doplňující práce pro podlahy ze stěrek silikátových vyrovnání podlah samonivelační hmotou na bázi cementu  tl. 2mm</t>
  </si>
  <si>
    <t>777553219R00</t>
  </si>
  <si>
    <t>Podlahy ze stěrky silikátové s disperzí Doplňující práce pro podlahy ze stěrek silikátových příplatek za každé 2 mm vyrovnání podlah samoniveleační hmotou na bázi cementu</t>
  </si>
  <si>
    <t>P1,P2 : 62,71*2</t>
  </si>
  <si>
    <t>doplnění  podlah plastbetonem</t>
  </si>
  <si>
    <t>včetně dvousložkové epoxidové penetrace.</t>
  </si>
  <si>
    <t>b : ,3*,3*,1</t>
  </si>
  <si>
    <t>c : (,25*(,845+,705+5,995)+(,365-,25)*,41*3)*,05</t>
  </si>
  <si>
    <t>(,9*,16+1,695*,165)*,1</t>
  </si>
  <si>
    <t>998777103R00</t>
  </si>
  <si>
    <t>Přesun hmot pro podlahy syntetické v objektech výšky do 24 m</t>
  </si>
  <si>
    <t>50 m vodorovně</t>
  </si>
  <si>
    <t xml:space="preserve">78,79,80,81, : </t>
  </si>
  <si>
    <t>Součet: : 0,88494</t>
  </si>
  <si>
    <t>784402801R00</t>
  </si>
  <si>
    <t>Odstranění maleb oškrabáním, v místnostech do 3,8 m</t>
  </si>
  <si>
    <t>800-784</t>
  </si>
  <si>
    <t>(13,775+1,5+,905*2+9,69-1,695+11,2+,52*2)*3,28</t>
  </si>
  <si>
    <t>784442001RT2</t>
  </si>
  <si>
    <t>Malby z malířských směsí disperzních, v místnostech do 3,8 m, jednobarevné, dvojnásobné + 1x penetrace</t>
  </si>
  <si>
    <t>(13,775+2,405+,905+9,69+11,2+,52*2)*3,08+(1,625*2+,84*2)*2,0+62,71</t>
  </si>
  <si>
    <t>-(10,56*2,16-4,0)+,2*(10,76+2,16*2)</t>
  </si>
  <si>
    <t>1,98*3,28</t>
  </si>
  <si>
    <t>mč.333 : 8,0*3,28</t>
  </si>
  <si>
    <t xml:space="preserve">767 </t>
  </si>
  <si>
    <t>skleněný obklad za kuch. linkou kompl.dod+mtz</t>
  </si>
  <si>
    <t>(2,1+,6)*,5</t>
  </si>
  <si>
    <t>210</t>
  </si>
  <si>
    <t>Elektroinstalace -silnoproud  (dle samostatného rozpočtu)</t>
  </si>
  <si>
    <t>210 7</t>
  </si>
  <si>
    <t>posun vestavného svítidla (dle pozn.7 )</t>
  </si>
  <si>
    <t>960 e</t>
  </si>
  <si>
    <t>dem.+opět.montáž spínače a ovládání chlazení, vč.úpravy kabeláže</t>
  </si>
  <si>
    <t>220</t>
  </si>
  <si>
    <t>Elektroinstalace -slaboproud  (dle samostatného rozpočtu)</t>
  </si>
  <si>
    <t>612403384R00</t>
  </si>
  <si>
    <t>Hrubá výplň rýh ve stěnách, jakoukoliv maltou maltou ze suchých směsí_x000D_
 70 x 70 mm</t>
  </si>
  <si>
    <t>RTS 19/ I</t>
  </si>
  <si>
    <t>pro přívod ovladače chlad.jednotek : 12,0</t>
  </si>
  <si>
    <t>21002</t>
  </si>
  <si>
    <t>Odpojení a připojení nástěnných ovladačů</t>
  </si>
  <si>
    <t>210800101</t>
  </si>
  <si>
    <t>Zasekání kabelu/trubky pod omítku</t>
  </si>
  <si>
    <t>DEMTZ_MAT_002</t>
  </si>
  <si>
    <t>Demontáž stávajícího nosného materiálu - lišta</t>
  </si>
  <si>
    <t>1225HFPPT</t>
  </si>
  <si>
    <t>Trubka elektroinst. ohebná, vnější/vnitřní pr. 25/18,3 mm, pevnost 320N</t>
  </si>
  <si>
    <t>12*1,05</t>
  </si>
  <si>
    <t>979011111R00</t>
  </si>
  <si>
    <t>Svislá doprava suti a vybouraných hmot za prvé podlaží nad nebo pod základním podlažím</t>
  </si>
  <si>
    <t>Přesun suti</t>
  </si>
  <si>
    <t>POL8_</t>
  </si>
  <si>
    <t xml:space="preserve">Demontážní hmotnosti z položek s pořadovými čísly: : </t>
  </si>
  <si>
    <t xml:space="preserve">35,36,37,39,40,41,42,43,44,45,46,47,48,49,50,51,52,54,55,56,57,58, : </t>
  </si>
  <si>
    <t>Součet: : 5,54286</t>
  </si>
  <si>
    <t>979011121R00</t>
  </si>
  <si>
    <t>Svislá doprava suti a vybouraných hmot příplatek za každé další podlaží</t>
  </si>
  <si>
    <t>Součet: : 11,08572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</si>
  <si>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</si>
  <si>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</si>
  <si>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</si>
  <si>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</si>
  <si>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</si>
  <si>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77,60005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</si>
  <si>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</si>
  <si>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</si>
  <si>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</si>
  <si>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</si>
  <si>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</si>
  <si>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44,34289</t>
  </si>
  <si>
    <t>979990181R0x</t>
  </si>
  <si>
    <t>Poplatek za skládku suti - PVC podlahová krytina,kazety podhledu..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</si>
</sst>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CqtHXVmTK5NkzDn6jpRQHxCJF7GLgEPoFkxByfFY0830xJRc7kX8r03skGpN59/UOYbjUuHOs4J0psQEjgGxpQ==" saltValue="WgaUy+77nkfvleznf6VTN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9"/>
  <sheetViews>
    <sheetView showGridLines="0" tabSelected="1" topLeftCell="B20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1" customWidth="1"/>
    <col min="4" max="4" width="13" style="51" customWidth="1"/>
    <col min="5" max="5" width="9.6640625" style="51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5">
      <c r="A2" s="2"/>
      <c r="B2" s="109" t="s">
        <v>22</v>
      </c>
      <c r="C2" s="110"/>
      <c r="D2" s="111" t="s">
        <v>43</v>
      </c>
      <c r="E2" s="112" t="s">
        <v>44</v>
      </c>
      <c r="F2" s="113"/>
      <c r="G2" s="113"/>
      <c r="H2" s="113"/>
      <c r="I2" s="113"/>
      <c r="J2" s="114"/>
      <c r="O2" s="1"/>
    </row>
    <row r="3" spans="1:15" ht="27" hidden="1" customHeight="1" x14ac:dyDescent="0.25">
      <c r="A3" s="2"/>
      <c r="B3" s="115"/>
      <c r="C3" s="110"/>
      <c r="D3" s="116"/>
      <c r="E3" s="117"/>
      <c r="F3" s="118"/>
      <c r="G3" s="118"/>
      <c r="H3" s="118"/>
      <c r="I3" s="118"/>
      <c r="J3" s="119"/>
    </row>
    <row r="4" spans="1:15" ht="23.25" customHeight="1" x14ac:dyDescent="0.25">
      <c r="A4" s="2"/>
      <c r="B4" s="120"/>
      <c r="C4" s="121"/>
      <c r="D4" s="122"/>
      <c r="E4" s="123"/>
      <c r="F4" s="123"/>
      <c r="G4" s="123"/>
      <c r="H4" s="123"/>
      <c r="I4" s="123"/>
      <c r="J4" s="124"/>
    </row>
    <row r="5" spans="1:15" ht="24" customHeight="1" x14ac:dyDescent="0.25">
      <c r="A5" s="2"/>
      <c r="B5" s="31" t="s">
        <v>42</v>
      </c>
      <c r="D5" s="90"/>
      <c r="E5" s="91"/>
      <c r="F5" s="91"/>
      <c r="G5" s="91"/>
      <c r="H5" s="18" t="s">
        <v>40</v>
      </c>
      <c r="I5" s="22"/>
      <c r="J5" s="8"/>
    </row>
    <row r="6" spans="1:15" ht="15.75" customHeight="1" x14ac:dyDescent="0.25">
      <c r="A6" s="2"/>
      <c r="B6" s="28"/>
      <c r="C6" s="54"/>
      <c r="D6" s="84"/>
      <c r="E6" s="92"/>
      <c r="F6" s="92"/>
      <c r="G6" s="92"/>
      <c r="H6" s="18" t="s">
        <v>34</v>
      </c>
      <c r="I6" s="22"/>
      <c r="J6" s="8"/>
    </row>
    <row r="7" spans="1:15" ht="15.75" customHeight="1" x14ac:dyDescent="0.25">
      <c r="A7" s="2"/>
      <c r="B7" s="29"/>
      <c r="C7" s="55"/>
      <c r="D7" s="52"/>
      <c r="E7" s="93"/>
      <c r="F7" s="94"/>
      <c r="G7" s="94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125" t="s">
        <v>45</v>
      </c>
      <c r="H8" s="18" t="s">
        <v>40</v>
      </c>
      <c r="I8" s="128" t="s">
        <v>49</v>
      </c>
      <c r="J8" s="8"/>
    </row>
    <row r="9" spans="1:15" ht="15.75" hidden="1" customHeight="1" x14ac:dyDescent="0.25">
      <c r="A9" s="2"/>
      <c r="B9" s="2"/>
      <c r="D9" s="125" t="s">
        <v>46</v>
      </c>
      <c r="H9" s="18" t="s">
        <v>34</v>
      </c>
      <c r="I9" s="128" t="s">
        <v>50</v>
      </c>
      <c r="J9" s="8"/>
    </row>
    <row r="10" spans="1:15" ht="15.75" hidden="1" customHeight="1" x14ac:dyDescent="0.25">
      <c r="A10" s="2"/>
      <c r="B10" s="35"/>
      <c r="C10" s="55"/>
      <c r="D10" s="127" t="s">
        <v>48</v>
      </c>
      <c r="E10" s="126" t="s">
        <v>47</v>
      </c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4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5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59"/>
      <c r="D15" s="53"/>
      <c r="E15" s="85"/>
      <c r="F15" s="85"/>
      <c r="G15" s="86"/>
      <c r="H15" s="86"/>
      <c r="I15" s="86" t="s">
        <v>29</v>
      </c>
      <c r="J15" s="87"/>
    </row>
    <row r="16" spans="1:15" ht="23.25" customHeight="1" x14ac:dyDescent="0.25">
      <c r="A16" s="199" t="s">
        <v>24</v>
      </c>
      <c r="B16" s="38" t="s">
        <v>24</v>
      </c>
      <c r="C16" s="60"/>
      <c r="D16" s="61"/>
      <c r="E16" s="81"/>
      <c r="F16" s="82"/>
      <c r="G16" s="81"/>
      <c r="H16" s="82"/>
      <c r="I16" s="81">
        <f>SUMIF(F52:F75,A16,I52:I75)+SUMIF(F52:F75,"PSU",I52:I75)</f>
        <v>0</v>
      </c>
      <c r="J16" s="83"/>
    </row>
    <row r="17" spans="1:10" ht="23.25" customHeight="1" x14ac:dyDescent="0.25">
      <c r="A17" s="199" t="s">
        <v>25</v>
      </c>
      <c r="B17" s="38" t="s">
        <v>25</v>
      </c>
      <c r="C17" s="60"/>
      <c r="D17" s="61"/>
      <c r="E17" s="81"/>
      <c r="F17" s="82"/>
      <c r="G17" s="81"/>
      <c r="H17" s="82"/>
      <c r="I17" s="81">
        <f>SUMIF(F52:F75,A17,I52:I75)</f>
        <v>0</v>
      </c>
      <c r="J17" s="83"/>
    </row>
    <row r="18" spans="1:10" ht="23.25" customHeight="1" x14ac:dyDescent="0.25">
      <c r="A18" s="199" t="s">
        <v>26</v>
      </c>
      <c r="B18" s="38" t="s">
        <v>26</v>
      </c>
      <c r="C18" s="60"/>
      <c r="D18" s="61"/>
      <c r="E18" s="81"/>
      <c r="F18" s="82"/>
      <c r="G18" s="81"/>
      <c r="H18" s="82"/>
      <c r="I18" s="81">
        <f>SUMIF(F52:F75,A18,I52:I75)</f>
        <v>0</v>
      </c>
      <c r="J18" s="83"/>
    </row>
    <row r="19" spans="1:10" ht="23.25" customHeight="1" x14ac:dyDescent="0.25">
      <c r="A19" s="199" t="s">
        <v>108</v>
      </c>
      <c r="B19" s="38" t="s">
        <v>27</v>
      </c>
      <c r="C19" s="60"/>
      <c r="D19" s="61"/>
      <c r="E19" s="81"/>
      <c r="F19" s="82"/>
      <c r="G19" s="81"/>
      <c r="H19" s="82"/>
      <c r="I19" s="81">
        <f>SUMIF(F52:F75,A19,I52:I75)</f>
        <v>0</v>
      </c>
      <c r="J19" s="83"/>
    </row>
    <row r="20" spans="1:10" ht="23.25" customHeight="1" x14ac:dyDescent="0.25">
      <c r="A20" s="199" t="s">
        <v>109</v>
      </c>
      <c r="B20" s="38" t="s">
        <v>28</v>
      </c>
      <c r="C20" s="60"/>
      <c r="D20" s="61"/>
      <c r="E20" s="81"/>
      <c r="F20" s="82"/>
      <c r="G20" s="81"/>
      <c r="H20" s="82"/>
      <c r="I20" s="81">
        <f>SUMIF(F52:F75,A20,I52:I75)</f>
        <v>0</v>
      </c>
      <c r="J20" s="83"/>
    </row>
    <row r="21" spans="1:10" ht="23.25" customHeight="1" x14ac:dyDescent="0.25">
      <c r="A21" s="2"/>
      <c r="B21" s="48" t="s">
        <v>29</v>
      </c>
      <c r="C21" s="62"/>
      <c r="D21" s="63"/>
      <c r="E21" s="88"/>
      <c r="F21" s="89"/>
      <c r="G21" s="88"/>
      <c r="H21" s="89"/>
      <c r="I21" s="88">
        <f>SUM(I16:J20)</f>
        <v>0</v>
      </c>
      <c r="J21" s="100"/>
    </row>
    <row r="22" spans="1:10" ht="33" customHeight="1" x14ac:dyDescent="0.25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0"/>
      <c r="D23" s="61"/>
      <c r="E23" s="65">
        <v>15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0"/>
      <c r="D24" s="61"/>
      <c r="E24" s="65">
        <f>SazbaDPH1</f>
        <v>15</v>
      </c>
      <c r="F24" s="39" t="s">
        <v>0</v>
      </c>
      <c r="G24" s="96">
        <f>I23*E23/100</f>
        <v>0</v>
      </c>
      <c r="H24" s="97"/>
      <c r="I24" s="97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0"/>
      <c r="D25" s="61"/>
      <c r="E25" s="65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6"/>
      <c r="D26" s="53"/>
      <c r="E26" s="67">
        <f>SazbaDPH2</f>
        <v>21</v>
      </c>
      <c r="F26" s="30" t="s">
        <v>0</v>
      </c>
      <c r="G26" s="78">
        <f>I25*E25/100</f>
        <v>0</v>
      </c>
      <c r="H26" s="79"/>
      <c r="I26" s="79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68"/>
      <c r="D27" s="69"/>
      <c r="E27" s="68"/>
      <c r="F27" s="16"/>
      <c r="G27" s="80">
        <f>CenaCelkemBezDPH-(ZakladDPHSni+ZakladDPHZakl)</f>
        <v>0</v>
      </c>
      <c r="H27" s="80"/>
      <c r="I27" s="80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IF(A28&gt;50, ROUNDUP(A27, 0), ROUNDDOWN(A27, 0))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3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60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0" t="s">
        <v>11</v>
      </c>
      <c r="D32" s="71"/>
      <c r="E32" s="71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2"/>
      <c r="D34" s="101"/>
      <c r="E34" s="102"/>
      <c r="G34" s="103"/>
      <c r="H34" s="104"/>
      <c r="I34" s="104"/>
      <c r="J34" s="25"/>
    </row>
    <row r="35" spans="1:10" ht="12.75" customHeight="1" x14ac:dyDescent="0.25">
      <c r="A35" s="2"/>
      <c r="B35" s="2"/>
      <c r="D35" s="95" t="s">
        <v>2</v>
      </c>
      <c r="E35" s="95"/>
      <c r="H35" s="10" t="s">
        <v>3</v>
      </c>
      <c r="J35" s="9"/>
    </row>
    <row r="36" spans="1:10" ht="13.5" customHeight="1" thickBot="1" x14ac:dyDescent="0.3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25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customHeight="1" x14ac:dyDescent="0.25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5">
      <c r="A39" s="137">
        <v>1</v>
      </c>
      <c r="B39" s="148" t="s">
        <v>51</v>
      </c>
      <c r="C39" s="149"/>
      <c r="D39" s="149"/>
      <c r="E39" s="149"/>
      <c r="F39" s="150">
        <f>'00 0 Naklady'!AE22+'1 1r02 Pol'!AE279</f>
        <v>0</v>
      </c>
      <c r="G39" s="151">
        <f>'00 0 Naklady'!AF22+'1 1r02 Pol'!AF279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customHeight="1" x14ac:dyDescent="0.25">
      <c r="A40" s="137">
        <v>2</v>
      </c>
      <c r="B40" s="155"/>
      <c r="C40" s="156" t="s">
        <v>52</v>
      </c>
      <c r="D40" s="156"/>
      <c r="E40" s="156"/>
      <c r="F40" s="157">
        <f>'00 0 Naklady'!AE22</f>
        <v>0</v>
      </c>
      <c r="G40" s="158">
        <f>'00 0 Naklady'!AF22</f>
        <v>0</v>
      </c>
      <c r="H40" s="158"/>
      <c r="I40" s="159">
        <f>F40+G40+H40</f>
        <v>0</v>
      </c>
      <c r="J40" s="160" t="str">
        <f>IF(CenaCelkemVypocet=0,"",I40/CenaCelkemVypocet*100)</f>
        <v/>
      </c>
    </row>
    <row r="41" spans="1:10" ht="25.5" customHeight="1" x14ac:dyDescent="0.25">
      <c r="A41" s="137">
        <v>3</v>
      </c>
      <c r="B41" s="161" t="s">
        <v>53</v>
      </c>
      <c r="C41" s="149" t="s">
        <v>54</v>
      </c>
      <c r="D41" s="149"/>
      <c r="E41" s="149"/>
      <c r="F41" s="162">
        <f>'00 0 Naklady'!AE22</f>
        <v>0</v>
      </c>
      <c r="G41" s="152">
        <f>'00 0 Naklady'!AF22</f>
        <v>0</v>
      </c>
      <c r="H41" s="152"/>
      <c r="I41" s="153">
        <f>F41+G41+H41</f>
        <v>0</v>
      </c>
      <c r="J41" s="154" t="str">
        <f>IF(CenaCelkemVypocet=0,"",I41/CenaCelkemVypocet*100)</f>
        <v/>
      </c>
    </row>
    <row r="42" spans="1:10" ht="25.5" customHeight="1" x14ac:dyDescent="0.25">
      <c r="A42" s="137">
        <v>2</v>
      </c>
      <c r="B42" s="155"/>
      <c r="C42" s="156" t="s">
        <v>55</v>
      </c>
      <c r="D42" s="156"/>
      <c r="E42" s="156"/>
      <c r="F42" s="157"/>
      <c r="G42" s="158"/>
      <c r="H42" s="158"/>
      <c r="I42" s="159"/>
      <c r="J42" s="160"/>
    </row>
    <row r="43" spans="1:10" ht="25.5" customHeight="1" x14ac:dyDescent="0.25">
      <c r="A43" s="137">
        <v>2</v>
      </c>
      <c r="B43" s="155" t="s">
        <v>56</v>
      </c>
      <c r="C43" s="156" t="s">
        <v>44</v>
      </c>
      <c r="D43" s="156"/>
      <c r="E43" s="156"/>
      <c r="F43" s="157">
        <f>'1 1r02 Pol'!AE279</f>
        <v>0</v>
      </c>
      <c r="G43" s="158">
        <f>'1 1r02 Pol'!AF279</f>
        <v>0</v>
      </c>
      <c r="H43" s="158"/>
      <c r="I43" s="159">
        <f>F43+G43+H43</f>
        <v>0</v>
      </c>
      <c r="J43" s="160" t="str">
        <f>IF(CenaCelkemVypocet=0,"",I43/CenaCelkemVypocet*100)</f>
        <v/>
      </c>
    </row>
    <row r="44" spans="1:10" ht="25.5" customHeight="1" x14ac:dyDescent="0.25">
      <c r="A44" s="137">
        <v>3</v>
      </c>
      <c r="B44" s="161" t="s">
        <v>57</v>
      </c>
      <c r="C44" s="149" t="s">
        <v>58</v>
      </c>
      <c r="D44" s="149"/>
      <c r="E44" s="149"/>
      <c r="F44" s="162">
        <f>'1 1r02 Pol'!AE279</f>
        <v>0</v>
      </c>
      <c r="G44" s="152">
        <f>'1 1r02 Pol'!AF279</f>
        <v>0</v>
      </c>
      <c r="H44" s="152"/>
      <c r="I44" s="153">
        <f>F44+G44+H44</f>
        <v>0</v>
      </c>
      <c r="J44" s="154" t="str">
        <f>IF(CenaCelkemVypocet=0,"",I44/CenaCelkemVypocet*100)</f>
        <v/>
      </c>
    </row>
    <row r="45" spans="1:10" ht="25.5" customHeight="1" x14ac:dyDescent="0.25">
      <c r="A45" s="137"/>
      <c r="B45" s="163" t="s">
        <v>59</v>
      </c>
      <c r="C45" s="164"/>
      <c r="D45" s="164"/>
      <c r="E45" s="164"/>
      <c r="F45" s="165">
        <f>SUMIF(A39:A44,"=1",F39:F44)</f>
        <v>0</v>
      </c>
      <c r="G45" s="166">
        <f>SUMIF(A39:A44,"=1",G39:G44)</f>
        <v>0</v>
      </c>
      <c r="H45" s="166">
        <f>SUMIF(A39:A44,"=1",H39:H44)</f>
        <v>0</v>
      </c>
      <c r="I45" s="167">
        <f>SUMIF(A39:A44,"=1",I39:I44)</f>
        <v>0</v>
      </c>
      <c r="J45" s="168">
        <f>SUMIF(A39:A44,"=1",J39:J44)</f>
        <v>0</v>
      </c>
    </row>
    <row r="49" spans="1:10" ht="15.6" x14ac:dyDescent="0.3">
      <c r="B49" s="179" t="s">
        <v>61</v>
      </c>
    </row>
    <row r="51" spans="1:10" ht="25.5" customHeight="1" x14ac:dyDescent="0.25">
      <c r="A51" s="181"/>
      <c r="B51" s="184" t="s">
        <v>17</v>
      </c>
      <c r="C51" s="184" t="s">
        <v>5</v>
      </c>
      <c r="D51" s="185"/>
      <c r="E51" s="185"/>
      <c r="F51" s="186" t="s">
        <v>62</v>
      </c>
      <c r="G51" s="186"/>
      <c r="H51" s="186"/>
      <c r="I51" s="186" t="s">
        <v>29</v>
      </c>
      <c r="J51" s="186" t="s">
        <v>0</v>
      </c>
    </row>
    <row r="52" spans="1:10" ht="36.75" customHeight="1" x14ac:dyDescent="0.25">
      <c r="A52" s="182"/>
      <c r="B52" s="187" t="s">
        <v>63</v>
      </c>
      <c r="C52" s="188" t="s">
        <v>64</v>
      </c>
      <c r="D52" s="189"/>
      <c r="E52" s="189"/>
      <c r="F52" s="195" t="s">
        <v>24</v>
      </c>
      <c r="G52" s="196"/>
      <c r="H52" s="196"/>
      <c r="I52" s="196">
        <f>'1 1r02 Pol'!G8</f>
        <v>0</v>
      </c>
      <c r="J52" s="193" t="str">
        <f>IF(I76=0,"",I52/I76*100)</f>
        <v/>
      </c>
    </row>
    <row r="53" spans="1:10" ht="36.75" customHeight="1" x14ac:dyDescent="0.25">
      <c r="A53" s="182"/>
      <c r="B53" s="187" t="s">
        <v>65</v>
      </c>
      <c r="C53" s="188" t="s">
        <v>66</v>
      </c>
      <c r="D53" s="189"/>
      <c r="E53" s="189"/>
      <c r="F53" s="195" t="s">
        <v>24</v>
      </c>
      <c r="G53" s="196"/>
      <c r="H53" s="196"/>
      <c r="I53" s="196">
        <f>'1 1r02 Pol'!G15</f>
        <v>0</v>
      </c>
      <c r="J53" s="193" t="str">
        <f>IF(I76=0,"",I53/I76*100)</f>
        <v/>
      </c>
    </row>
    <row r="54" spans="1:10" ht="36.75" customHeight="1" x14ac:dyDescent="0.25">
      <c r="A54" s="182"/>
      <c r="B54" s="187" t="s">
        <v>67</v>
      </c>
      <c r="C54" s="188" t="s">
        <v>68</v>
      </c>
      <c r="D54" s="189"/>
      <c r="E54" s="189"/>
      <c r="F54" s="195" t="s">
        <v>24</v>
      </c>
      <c r="G54" s="196"/>
      <c r="H54" s="196"/>
      <c r="I54" s="196">
        <f>'1 1r02 Pol'!G44</f>
        <v>0</v>
      </c>
      <c r="J54" s="193" t="str">
        <f>IF(I76=0,"",I54/I76*100)</f>
        <v/>
      </c>
    </row>
    <row r="55" spans="1:10" ht="36.75" customHeight="1" x14ac:dyDescent="0.25">
      <c r="A55" s="182"/>
      <c r="B55" s="187" t="s">
        <v>69</v>
      </c>
      <c r="C55" s="188" t="s">
        <v>70</v>
      </c>
      <c r="D55" s="189"/>
      <c r="E55" s="189"/>
      <c r="F55" s="195" t="s">
        <v>24</v>
      </c>
      <c r="G55" s="196"/>
      <c r="H55" s="196"/>
      <c r="I55" s="196">
        <f>'1 1r02 Pol'!G46</f>
        <v>0</v>
      </c>
      <c r="J55" s="193" t="str">
        <f>IF(I76=0,"",I55/I76*100)</f>
        <v/>
      </c>
    </row>
    <row r="56" spans="1:10" ht="36.75" customHeight="1" x14ac:dyDescent="0.25">
      <c r="A56" s="182"/>
      <c r="B56" s="187" t="s">
        <v>71</v>
      </c>
      <c r="C56" s="188" t="s">
        <v>72</v>
      </c>
      <c r="D56" s="189"/>
      <c r="E56" s="189"/>
      <c r="F56" s="195" t="s">
        <v>24</v>
      </c>
      <c r="G56" s="196"/>
      <c r="H56" s="196"/>
      <c r="I56" s="196">
        <f>'1 1r02 Pol'!G72</f>
        <v>0</v>
      </c>
      <c r="J56" s="193" t="str">
        <f>IF(I76=0,"",I56/I76*100)</f>
        <v/>
      </c>
    </row>
    <row r="57" spans="1:10" ht="36.75" customHeight="1" x14ac:dyDescent="0.25">
      <c r="A57" s="182"/>
      <c r="B57" s="187" t="s">
        <v>73</v>
      </c>
      <c r="C57" s="188" t="s">
        <v>74</v>
      </c>
      <c r="D57" s="189"/>
      <c r="E57" s="189"/>
      <c r="F57" s="195" t="s">
        <v>24</v>
      </c>
      <c r="G57" s="196"/>
      <c r="H57" s="196"/>
      <c r="I57" s="196">
        <f>'1 1r02 Pol'!G78</f>
        <v>0</v>
      </c>
      <c r="J57" s="193" t="str">
        <f>IF(I76=0,"",I57/I76*100)</f>
        <v/>
      </c>
    </row>
    <row r="58" spans="1:10" ht="36.75" customHeight="1" x14ac:dyDescent="0.25">
      <c r="A58" s="182"/>
      <c r="B58" s="187" t="s">
        <v>75</v>
      </c>
      <c r="C58" s="188" t="s">
        <v>76</v>
      </c>
      <c r="D58" s="189"/>
      <c r="E58" s="189"/>
      <c r="F58" s="195" t="s">
        <v>24</v>
      </c>
      <c r="G58" s="196"/>
      <c r="H58" s="196"/>
      <c r="I58" s="196">
        <f>'1 1r02 Pol'!G81</f>
        <v>0</v>
      </c>
      <c r="J58" s="193" t="str">
        <f>IF(I76=0,"",I58/I76*100)</f>
        <v/>
      </c>
    </row>
    <row r="59" spans="1:10" ht="36.75" customHeight="1" x14ac:dyDescent="0.25">
      <c r="A59" s="182"/>
      <c r="B59" s="187" t="s">
        <v>77</v>
      </c>
      <c r="C59" s="188" t="s">
        <v>78</v>
      </c>
      <c r="D59" s="189"/>
      <c r="E59" s="189"/>
      <c r="F59" s="195" t="s">
        <v>24</v>
      </c>
      <c r="G59" s="196"/>
      <c r="H59" s="196"/>
      <c r="I59" s="196">
        <f>'1 1r02 Pol'!G84</f>
        <v>0</v>
      </c>
      <c r="J59" s="193" t="str">
        <f>IF(I76=0,"",I59/I76*100)</f>
        <v/>
      </c>
    </row>
    <row r="60" spans="1:10" ht="36.75" customHeight="1" x14ac:dyDescent="0.25">
      <c r="A60" s="182"/>
      <c r="B60" s="187" t="s">
        <v>79</v>
      </c>
      <c r="C60" s="188" t="s">
        <v>80</v>
      </c>
      <c r="D60" s="189"/>
      <c r="E60" s="189"/>
      <c r="F60" s="195" t="s">
        <v>24</v>
      </c>
      <c r="G60" s="196"/>
      <c r="H60" s="196"/>
      <c r="I60" s="196">
        <f>'1 1r02 Pol'!G97</f>
        <v>0</v>
      </c>
      <c r="J60" s="193" t="str">
        <f>IF(I76=0,"",I60/I76*100)</f>
        <v/>
      </c>
    </row>
    <row r="61" spans="1:10" ht="36.75" customHeight="1" x14ac:dyDescent="0.25">
      <c r="A61" s="182"/>
      <c r="B61" s="187" t="s">
        <v>81</v>
      </c>
      <c r="C61" s="188" t="s">
        <v>82</v>
      </c>
      <c r="D61" s="189"/>
      <c r="E61" s="189"/>
      <c r="F61" s="195" t="s">
        <v>24</v>
      </c>
      <c r="G61" s="196"/>
      <c r="H61" s="196"/>
      <c r="I61" s="196">
        <f>'1 1r02 Pol'!G160</f>
        <v>0</v>
      </c>
      <c r="J61" s="193" t="str">
        <f>IF(I76=0,"",I61/I76*100)</f>
        <v/>
      </c>
    </row>
    <row r="62" spans="1:10" ht="36.75" customHeight="1" x14ac:dyDescent="0.25">
      <c r="A62" s="182"/>
      <c r="B62" s="187" t="s">
        <v>83</v>
      </c>
      <c r="C62" s="188" t="s">
        <v>84</v>
      </c>
      <c r="D62" s="189"/>
      <c r="E62" s="189"/>
      <c r="F62" s="195" t="s">
        <v>25</v>
      </c>
      <c r="G62" s="196"/>
      <c r="H62" s="196"/>
      <c r="I62" s="196">
        <f>'1 1r02 Pol'!G166</f>
        <v>0</v>
      </c>
      <c r="J62" s="193" t="str">
        <f>IF(I76=0,"",I62/I76*100)</f>
        <v/>
      </c>
    </row>
    <row r="63" spans="1:10" ht="36.75" customHeight="1" x14ac:dyDescent="0.25">
      <c r="A63" s="182"/>
      <c r="B63" s="187" t="s">
        <v>85</v>
      </c>
      <c r="C63" s="188" t="s">
        <v>86</v>
      </c>
      <c r="D63" s="189"/>
      <c r="E63" s="189"/>
      <c r="F63" s="195" t="s">
        <v>25</v>
      </c>
      <c r="G63" s="196"/>
      <c r="H63" s="196"/>
      <c r="I63" s="196">
        <f>'1 1r02 Pol'!G168</f>
        <v>0</v>
      </c>
      <c r="J63" s="193" t="str">
        <f>IF(I76=0,"",I63/I76*100)</f>
        <v/>
      </c>
    </row>
    <row r="64" spans="1:10" ht="36.75" customHeight="1" x14ac:dyDescent="0.25">
      <c r="A64" s="182"/>
      <c r="B64" s="187" t="s">
        <v>87</v>
      </c>
      <c r="C64" s="188" t="s">
        <v>88</v>
      </c>
      <c r="D64" s="189"/>
      <c r="E64" s="189"/>
      <c r="F64" s="195" t="s">
        <v>25</v>
      </c>
      <c r="G64" s="196"/>
      <c r="H64" s="196"/>
      <c r="I64" s="196">
        <f>'1 1r02 Pol'!G170</f>
        <v>0</v>
      </c>
      <c r="J64" s="193" t="str">
        <f>IF(I76=0,"",I64/I76*100)</f>
        <v/>
      </c>
    </row>
    <row r="65" spans="1:10" ht="36.75" customHeight="1" x14ac:dyDescent="0.25">
      <c r="A65" s="182"/>
      <c r="B65" s="187" t="s">
        <v>89</v>
      </c>
      <c r="C65" s="188" t="s">
        <v>90</v>
      </c>
      <c r="D65" s="189"/>
      <c r="E65" s="189"/>
      <c r="F65" s="195" t="s">
        <v>25</v>
      </c>
      <c r="G65" s="196"/>
      <c r="H65" s="196"/>
      <c r="I65" s="196">
        <f>'1 1r02 Pol'!G176</f>
        <v>0</v>
      </c>
      <c r="J65" s="193" t="str">
        <f>IF(I76=0,"",I65/I76*100)</f>
        <v/>
      </c>
    </row>
    <row r="66" spans="1:10" ht="36.75" customHeight="1" x14ac:dyDescent="0.25">
      <c r="A66" s="182"/>
      <c r="B66" s="187" t="s">
        <v>91</v>
      </c>
      <c r="C66" s="188" t="s">
        <v>92</v>
      </c>
      <c r="D66" s="189"/>
      <c r="E66" s="189"/>
      <c r="F66" s="195" t="s">
        <v>25</v>
      </c>
      <c r="G66" s="196"/>
      <c r="H66" s="196"/>
      <c r="I66" s="196">
        <f>'1 1r02 Pol'!G182</f>
        <v>0</v>
      </c>
      <c r="J66" s="193" t="str">
        <f>IF(I76=0,"",I66/I76*100)</f>
        <v/>
      </c>
    </row>
    <row r="67" spans="1:10" ht="36.75" customHeight="1" x14ac:dyDescent="0.25">
      <c r="A67" s="182"/>
      <c r="B67" s="187" t="s">
        <v>93</v>
      </c>
      <c r="C67" s="188" t="s">
        <v>94</v>
      </c>
      <c r="D67" s="189"/>
      <c r="E67" s="189"/>
      <c r="F67" s="195" t="s">
        <v>25</v>
      </c>
      <c r="G67" s="196"/>
      <c r="H67" s="196"/>
      <c r="I67" s="196">
        <f>'1 1r02 Pol'!G203</f>
        <v>0</v>
      </c>
      <c r="J67" s="193" t="str">
        <f>IF(I76=0,"",I67/I76*100)</f>
        <v/>
      </c>
    </row>
    <row r="68" spans="1:10" ht="36.75" customHeight="1" x14ac:dyDescent="0.25">
      <c r="A68" s="182"/>
      <c r="B68" s="187" t="s">
        <v>95</v>
      </c>
      <c r="C68" s="188" t="s">
        <v>96</v>
      </c>
      <c r="D68" s="189"/>
      <c r="E68" s="189"/>
      <c r="F68" s="195" t="s">
        <v>25</v>
      </c>
      <c r="G68" s="196"/>
      <c r="H68" s="196"/>
      <c r="I68" s="196">
        <f>'1 1r02 Pol'!G220</f>
        <v>0</v>
      </c>
      <c r="J68" s="193" t="str">
        <f>IF(I76=0,"",I68/I76*100)</f>
        <v/>
      </c>
    </row>
    <row r="69" spans="1:10" ht="36.75" customHeight="1" x14ac:dyDescent="0.25">
      <c r="A69" s="182"/>
      <c r="B69" s="187" t="s">
        <v>97</v>
      </c>
      <c r="C69" s="188" t="s">
        <v>98</v>
      </c>
      <c r="D69" s="189"/>
      <c r="E69" s="189"/>
      <c r="F69" s="195" t="s">
        <v>25</v>
      </c>
      <c r="G69" s="196"/>
      <c r="H69" s="196"/>
      <c r="I69" s="196">
        <f>'1 1r02 Pol'!G229</f>
        <v>0</v>
      </c>
      <c r="J69" s="193" t="str">
        <f>IF(I76=0,"",I69/I76*100)</f>
        <v/>
      </c>
    </row>
    <row r="70" spans="1:10" ht="36.75" customHeight="1" x14ac:dyDescent="0.25">
      <c r="A70" s="182"/>
      <c r="B70" s="187" t="s">
        <v>99</v>
      </c>
      <c r="C70" s="188" t="s">
        <v>100</v>
      </c>
      <c r="D70" s="189"/>
      <c r="E70" s="189"/>
      <c r="F70" s="195" t="s">
        <v>26</v>
      </c>
      <c r="G70" s="196"/>
      <c r="H70" s="196"/>
      <c r="I70" s="196">
        <f>'1 1r02 Pol'!G232</f>
        <v>0</v>
      </c>
      <c r="J70" s="193" t="str">
        <f>IF(I76=0,"",I70/I76*100)</f>
        <v/>
      </c>
    </row>
    <row r="71" spans="1:10" ht="36.75" customHeight="1" x14ac:dyDescent="0.25">
      <c r="A71" s="182"/>
      <c r="B71" s="187" t="s">
        <v>101</v>
      </c>
      <c r="C71" s="188" t="s">
        <v>102</v>
      </c>
      <c r="D71" s="189"/>
      <c r="E71" s="189"/>
      <c r="F71" s="195" t="s">
        <v>26</v>
      </c>
      <c r="G71" s="196"/>
      <c r="H71" s="196"/>
      <c r="I71" s="196">
        <f>'1 1r02 Pol'!G236</f>
        <v>0</v>
      </c>
      <c r="J71" s="193" t="str">
        <f>IF(I76=0,"",I71/I76*100)</f>
        <v/>
      </c>
    </row>
    <row r="72" spans="1:10" ht="36.75" customHeight="1" x14ac:dyDescent="0.25">
      <c r="A72" s="182"/>
      <c r="B72" s="187" t="s">
        <v>103</v>
      </c>
      <c r="C72" s="188" t="s">
        <v>104</v>
      </c>
      <c r="D72" s="189"/>
      <c r="E72" s="189"/>
      <c r="F72" s="195" t="s">
        <v>26</v>
      </c>
      <c r="G72" s="196"/>
      <c r="H72" s="196"/>
      <c r="I72" s="196">
        <f>'1 1r02 Pol'!G238</f>
        <v>0</v>
      </c>
      <c r="J72" s="193" t="str">
        <f>IF(I76=0,"",I72/I76*100)</f>
        <v/>
      </c>
    </row>
    <row r="73" spans="1:10" ht="36.75" customHeight="1" x14ac:dyDescent="0.25">
      <c r="A73" s="182"/>
      <c r="B73" s="187" t="s">
        <v>105</v>
      </c>
      <c r="C73" s="188" t="s">
        <v>106</v>
      </c>
      <c r="D73" s="189"/>
      <c r="E73" s="189"/>
      <c r="F73" s="195" t="s">
        <v>107</v>
      </c>
      <c r="G73" s="196"/>
      <c r="H73" s="196"/>
      <c r="I73" s="196">
        <f>'1 1r02 Pol'!G247</f>
        <v>0</v>
      </c>
      <c r="J73" s="193" t="str">
        <f>IF(I76=0,"",I73/I76*100)</f>
        <v/>
      </c>
    </row>
    <row r="74" spans="1:10" ht="36.75" customHeight="1" x14ac:dyDescent="0.25">
      <c r="A74" s="182"/>
      <c r="B74" s="187" t="s">
        <v>108</v>
      </c>
      <c r="C74" s="188" t="s">
        <v>27</v>
      </c>
      <c r="D74" s="189"/>
      <c r="E74" s="189"/>
      <c r="F74" s="195" t="s">
        <v>108</v>
      </c>
      <c r="G74" s="196"/>
      <c r="H74" s="196"/>
      <c r="I74" s="196">
        <f>'00 0 Naklady'!G8</f>
        <v>0</v>
      </c>
      <c r="J74" s="193" t="str">
        <f>IF(I76=0,"",I74/I76*100)</f>
        <v/>
      </c>
    </row>
    <row r="75" spans="1:10" ht="36.75" customHeight="1" x14ac:dyDescent="0.25">
      <c r="A75" s="182"/>
      <c r="B75" s="187" t="s">
        <v>109</v>
      </c>
      <c r="C75" s="188" t="s">
        <v>28</v>
      </c>
      <c r="D75" s="189"/>
      <c r="E75" s="189"/>
      <c r="F75" s="195" t="s">
        <v>109</v>
      </c>
      <c r="G75" s="196"/>
      <c r="H75" s="196"/>
      <c r="I75" s="196">
        <f>'00 0 Naklady'!G16</f>
        <v>0</v>
      </c>
      <c r="J75" s="193" t="str">
        <f>IF(I76=0,"",I75/I76*100)</f>
        <v/>
      </c>
    </row>
    <row r="76" spans="1:10" ht="25.5" customHeight="1" x14ac:dyDescent="0.25">
      <c r="A76" s="183"/>
      <c r="B76" s="190" t="s">
        <v>1</v>
      </c>
      <c r="C76" s="191"/>
      <c r="D76" s="192"/>
      <c r="E76" s="192"/>
      <c r="F76" s="197"/>
      <c r="G76" s="198"/>
      <c r="H76" s="198"/>
      <c r="I76" s="198">
        <f>SUM(I52:I75)</f>
        <v>0</v>
      </c>
      <c r="J76" s="194">
        <f>SUM(J52:J75)</f>
        <v>0</v>
      </c>
    </row>
    <row r="77" spans="1:10" x14ac:dyDescent="0.25">
      <c r="F77" s="135"/>
      <c r="G77" s="135"/>
      <c r="H77" s="135"/>
      <c r="I77" s="135"/>
      <c r="J77" s="136"/>
    </row>
    <row r="78" spans="1:10" x14ac:dyDescent="0.25">
      <c r="F78" s="135"/>
      <c r="G78" s="135"/>
      <c r="H78" s="135"/>
      <c r="I78" s="135"/>
      <c r="J78" s="136"/>
    </row>
    <row r="79" spans="1:10" x14ac:dyDescent="0.25">
      <c r="F79" s="135"/>
      <c r="G79" s="135"/>
      <c r="H79" s="135"/>
      <c r="I79" s="135"/>
      <c r="J79" s="136"/>
    </row>
  </sheetData>
  <sheetProtection algorithmName="SHA-512" hashValue="s9N0WTA0J7I1YRpJDNIvohd4O+qg774GZJo5mRZesO5VSgBN3y7RO3poF7xr6jrBFeAcPs18+yJG78n/+DXkwA==" saltValue="0iMlXX+0c1BmOvHa4AAOT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C75:E75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19685039370078741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5" t="s">
        <v>6</v>
      </c>
      <c r="B1" s="105"/>
      <c r="C1" s="106"/>
      <c r="D1" s="105"/>
      <c r="E1" s="105"/>
      <c r="F1" s="105"/>
      <c r="G1" s="105"/>
    </row>
    <row r="2" spans="1:7" ht="24.9" customHeight="1" x14ac:dyDescent="0.25">
      <c r="A2" s="50" t="s">
        <v>7</v>
      </c>
      <c r="B2" s="49"/>
      <c r="C2" s="107"/>
      <c r="D2" s="107"/>
      <c r="E2" s="107"/>
      <c r="F2" s="107"/>
      <c r="G2" s="108"/>
    </row>
    <row r="3" spans="1:7" ht="24.9" customHeight="1" x14ac:dyDescent="0.25">
      <c r="A3" s="50" t="s">
        <v>8</v>
      </c>
      <c r="B3" s="49"/>
      <c r="C3" s="107"/>
      <c r="D3" s="107"/>
      <c r="E3" s="107"/>
      <c r="F3" s="107"/>
      <c r="G3" s="108"/>
    </row>
    <row r="4" spans="1:7" ht="24.9" customHeight="1" x14ac:dyDescent="0.25">
      <c r="A4" s="50" t="s">
        <v>9</v>
      </c>
      <c r="B4" s="49"/>
      <c r="C4" s="107"/>
      <c r="D4" s="107"/>
      <c r="E4" s="107"/>
      <c r="F4" s="107"/>
      <c r="G4" s="108"/>
    </row>
    <row r="5" spans="1:7" x14ac:dyDescent="0.25">
      <c r="B5" s="4"/>
      <c r="C5" s="5"/>
      <c r="D5" s="6"/>
    </row>
  </sheetData>
  <sheetProtection algorithmName="SHA-512" hashValue="eLvri3FzVU2PadW7I8P/qR3rvzrMYoYUASSEy9ItQTjhZKphZRUZPnsmw/mhOv/5V/b8hCsAiiG5wuXAu+CwEA==" saltValue="apgxgJPV11TFnI4WVJGxJ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C5C25-2B13-4D4E-8128-82E45C33480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80" customWidth="1"/>
    <col min="3" max="3" width="63.33203125" style="180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0" t="s">
        <v>110</v>
      </c>
      <c r="B1" s="200"/>
      <c r="C1" s="200"/>
      <c r="D1" s="200"/>
      <c r="E1" s="200"/>
      <c r="F1" s="200"/>
      <c r="G1" s="200"/>
      <c r="AG1" t="s">
        <v>111</v>
      </c>
    </row>
    <row r="2" spans="1:60" ht="25.05" customHeight="1" x14ac:dyDescent="0.25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112</v>
      </c>
    </row>
    <row r="3" spans="1:60" ht="25.05" customHeight="1" x14ac:dyDescent="0.25">
      <c r="A3" s="201" t="s">
        <v>8</v>
      </c>
      <c r="B3" s="49" t="s">
        <v>113</v>
      </c>
      <c r="C3" s="204" t="s">
        <v>114</v>
      </c>
      <c r="D3" s="202"/>
      <c r="E3" s="202"/>
      <c r="F3" s="202"/>
      <c r="G3" s="203"/>
      <c r="AC3" s="180" t="s">
        <v>115</v>
      </c>
      <c r="AG3" t="s">
        <v>116</v>
      </c>
    </row>
    <row r="4" spans="1:60" ht="25.05" customHeight="1" x14ac:dyDescent="0.25">
      <c r="A4" s="205" t="s">
        <v>9</v>
      </c>
      <c r="B4" s="206" t="s">
        <v>53</v>
      </c>
      <c r="C4" s="207" t="s">
        <v>54</v>
      </c>
      <c r="D4" s="208"/>
      <c r="E4" s="208"/>
      <c r="F4" s="208"/>
      <c r="G4" s="209"/>
      <c r="AG4" t="s">
        <v>117</v>
      </c>
    </row>
    <row r="5" spans="1:60" x14ac:dyDescent="0.25">
      <c r="D5" s="10"/>
    </row>
    <row r="6" spans="1:60" ht="39.6" x14ac:dyDescent="0.25">
      <c r="A6" s="211" t="s">
        <v>118</v>
      </c>
      <c r="B6" s="213" t="s">
        <v>119</v>
      </c>
      <c r="C6" s="213" t="s">
        <v>120</v>
      </c>
      <c r="D6" s="212" t="s">
        <v>121</v>
      </c>
      <c r="E6" s="211" t="s">
        <v>122</v>
      </c>
      <c r="F6" s="210" t="s">
        <v>123</v>
      </c>
      <c r="G6" s="211" t="s">
        <v>29</v>
      </c>
      <c r="H6" s="214" t="s">
        <v>30</v>
      </c>
      <c r="I6" s="214" t="s">
        <v>124</v>
      </c>
      <c r="J6" s="214" t="s">
        <v>31</v>
      </c>
      <c r="K6" s="214" t="s">
        <v>125</v>
      </c>
      <c r="L6" s="214" t="s">
        <v>126</v>
      </c>
      <c r="M6" s="214" t="s">
        <v>127</v>
      </c>
      <c r="N6" s="214" t="s">
        <v>128</v>
      </c>
      <c r="O6" s="214" t="s">
        <v>129</v>
      </c>
      <c r="P6" s="214" t="s">
        <v>130</v>
      </c>
      <c r="Q6" s="214" t="s">
        <v>131</v>
      </c>
      <c r="R6" s="214" t="s">
        <v>132</v>
      </c>
      <c r="S6" s="214" t="s">
        <v>133</v>
      </c>
      <c r="T6" s="214" t="s">
        <v>134</v>
      </c>
      <c r="U6" s="214" t="s">
        <v>135</v>
      </c>
      <c r="V6" s="214" t="s">
        <v>136</v>
      </c>
      <c r="W6" s="214" t="s">
        <v>137</v>
      </c>
      <c r="X6" s="214" t="s">
        <v>138</v>
      </c>
    </row>
    <row r="7" spans="1:60" hidden="1" x14ac:dyDescent="0.25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5">
      <c r="A8" s="226" t="s">
        <v>139</v>
      </c>
      <c r="B8" s="227" t="s">
        <v>108</v>
      </c>
      <c r="C8" s="250" t="s">
        <v>27</v>
      </c>
      <c r="D8" s="228"/>
      <c r="E8" s="229"/>
      <c r="F8" s="230"/>
      <c r="G8" s="230">
        <f>SUMIF(AG9:AG15,"&lt;&gt;NOR",G9:G15)</f>
        <v>0</v>
      </c>
      <c r="H8" s="230"/>
      <c r="I8" s="230">
        <f>SUM(I9:I15)</f>
        <v>0</v>
      </c>
      <c r="J8" s="230"/>
      <c r="K8" s="230">
        <f>SUM(K9:K15)</f>
        <v>0</v>
      </c>
      <c r="L8" s="230"/>
      <c r="M8" s="230">
        <f>SUM(M9:M15)</f>
        <v>0</v>
      </c>
      <c r="N8" s="230"/>
      <c r="O8" s="230">
        <f>SUM(O9:O15)</f>
        <v>0</v>
      </c>
      <c r="P8" s="230"/>
      <c r="Q8" s="230">
        <f>SUM(Q9:Q15)</f>
        <v>0</v>
      </c>
      <c r="R8" s="230"/>
      <c r="S8" s="230"/>
      <c r="T8" s="231"/>
      <c r="U8" s="225"/>
      <c r="V8" s="225">
        <f>SUM(V9:V15)</f>
        <v>0</v>
      </c>
      <c r="W8" s="225"/>
      <c r="X8" s="225"/>
      <c r="AG8" t="s">
        <v>140</v>
      </c>
    </row>
    <row r="9" spans="1:60" outlineLevel="1" x14ac:dyDescent="0.25">
      <c r="A9" s="232">
        <v>1</v>
      </c>
      <c r="B9" s="233" t="s">
        <v>141</v>
      </c>
      <c r="C9" s="251" t="s">
        <v>142</v>
      </c>
      <c r="D9" s="234" t="s">
        <v>143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/>
      <c r="S9" s="237" t="s">
        <v>144</v>
      </c>
      <c r="T9" s="238" t="s">
        <v>145</v>
      </c>
      <c r="U9" s="224">
        <v>0</v>
      </c>
      <c r="V9" s="224">
        <f>ROUND(E9*U9,2)</f>
        <v>0</v>
      </c>
      <c r="W9" s="224"/>
      <c r="X9" s="224" t="s">
        <v>146</v>
      </c>
      <c r="Y9" s="215"/>
      <c r="Z9" s="215"/>
      <c r="AA9" s="215"/>
      <c r="AB9" s="215"/>
      <c r="AC9" s="215"/>
      <c r="AD9" s="215"/>
      <c r="AE9" s="215"/>
      <c r="AF9" s="215"/>
      <c r="AG9" s="215" t="s">
        <v>147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5">
      <c r="A10" s="222"/>
      <c r="B10" s="223"/>
      <c r="C10" s="252" t="s">
        <v>148</v>
      </c>
      <c r="D10" s="239"/>
      <c r="E10" s="239"/>
      <c r="F10" s="239"/>
      <c r="G10" s="239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5"/>
      <c r="Z10" s="215"/>
      <c r="AA10" s="215"/>
      <c r="AB10" s="215"/>
      <c r="AC10" s="215"/>
      <c r="AD10" s="215"/>
      <c r="AE10" s="215"/>
      <c r="AF10" s="215"/>
      <c r="AG10" s="215" t="s">
        <v>149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5">
      <c r="A11" s="232">
        <v>2</v>
      </c>
      <c r="B11" s="233" t="s">
        <v>150</v>
      </c>
      <c r="C11" s="251" t="s">
        <v>151</v>
      </c>
      <c r="D11" s="234" t="s">
        <v>143</v>
      </c>
      <c r="E11" s="235">
        <v>1</v>
      </c>
      <c r="F11" s="236"/>
      <c r="G11" s="237">
        <f>ROUND(E11*F11,2)</f>
        <v>0</v>
      </c>
      <c r="H11" s="236"/>
      <c r="I11" s="237">
        <f>ROUND(E11*H11,2)</f>
        <v>0</v>
      </c>
      <c r="J11" s="236"/>
      <c r="K11" s="237">
        <f>ROUND(E11*J11,2)</f>
        <v>0</v>
      </c>
      <c r="L11" s="237">
        <v>21</v>
      </c>
      <c r="M11" s="237">
        <f>G11*(1+L11/100)</f>
        <v>0</v>
      </c>
      <c r="N11" s="237">
        <v>0</v>
      </c>
      <c r="O11" s="237">
        <f>ROUND(E11*N11,2)</f>
        <v>0</v>
      </c>
      <c r="P11" s="237">
        <v>0</v>
      </c>
      <c r="Q11" s="237">
        <f>ROUND(E11*P11,2)</f>
        <v>0</v>
      </c>
      <c r="R11" s="237"/>
      <c r="S11" s="237" t="s">
        <v>144</v>
      </c>
      <c r="T11" s="238" t="s">
        <v>145</v>
      </c>
      <c r="U11" s="224">
        <v>0</v>
      </c>
      <c r="V11" s="224">
        <f>ROUND(E11*U11,2)</f>
        <v>0</v>
      </c>
      <c r="W11" s="224"/>
      <c r="X11" s="224" t="s">
        <v>146</v>
      </c>
      <c r="Y11" s="215"/>
      <c r="Z11" s="215"/>
      <c r="AA11" s="215"/>
      <c r="AB11" s="215"/>
      <c r="AC11" s="215"/>
      <c r="AD11" s="215"/>
      <c r="AE11" s="215"/>
      <c r="AF11" s="215"/>
      <c r="AG11" s="215" t="s">
        <v>147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ht="21" outlineLevel="1" x14ac:dyDescent="0.25">
      <c r="A12" s="222"/>
      <c r="B12" s="223"/>
      <c r="C12" s="252" t="s">
        <v>152</v>
      </c>
      <c r="D12" s="239"/>
      <c r="E12" s="239"/>
      <c r="F12" s="239"/>
      <c r="G12" s="239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15"/>
      <c r="Z12" s="215"/>
      <c r="AA12" s="215"/>
      <c r="AB12" s="215"/>
      <c r="AC12" s="215"/>
      <c r="AD12" s="215"/>
      <c r="AE12" s="215"/>
      <c r="AF12" s="215"/>
      <c r="AG12" s="215" t="s">
        <v>149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40" t="str">
        <f>C12</f>
        <v>Náklady na ztížené provádění stavebních prací v důsledku nepřerušeného provozu na staveništi nebo v případech nepřerušeného provozu v objektech v nichž se stavební práce provádí.</v>
      </c>
      <c r="BB12" s="215"/>
      <c r="BC12" s="215"/>
      <c r="BD12" s="215"/>
      <c r="BE12" s="215"/>
      <c r="BF12" s="215"/>
      <c r="BG12" s="215"/>
      <c r="BH12" s="215"/>
    </row>
    <row r="13" spans="1:60" ht="21" outlineLevel="1" x14ac:dyDescent="0.25">
      <c r="A13" s="222"/>
      <c r="B13" s="223"/>
      <c r="C13" s="253" t="s">
        <v>153</v>
      </c>
      <c r="D13" s="241"/>
      <c r="E13" s="241"/>
      <c r="F13" s="241"/>
      <c r="G13" s="241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15"/>
      <c r="Z13" s="215"/>
      <c r="AA13" s="215"/>
      <c r="AB13" s="215"/>
      <c r="AC13" s="215"/>
      <c r="AD13" s="215"/>
      <c r="AE13" s="215"/>
      <c r="AF13" s="215"/>
      <c r="AG13" s="215" t="s">
        <v>149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40" t="str">
        <f>C13</f>
        <v>Náklady na ztížené provádění stavebních prací spojených s opravou rozvodů vody v budově – nápojné místo vody a kanalizace pro stavbu bude pouze v pravém křídle budovy.</v>
      </c>
      <c r="BB13" s="215"/>
      <c r="BC13" s="215"/>
      <c r="BD13" s="215"/>
      <c r="BE13" s="215"/>
      <c r="BF13" s="215"/>
      <c r="BG13" s="215"/>
      <c r="BH13" s="215"/>
    </row>
    <row r="14" spans="1:60" outlineLevel="1" x14ac:dyDescent="0.25">
      <c r="A14" s="232">
        <v>3</v>
      </c>
      <c r="B14" s="233" t="s">
        <v>154</v>
      </c>
      <c r="C14" s="251" t="s">
        <v>155</v>
      </c>
      <c r="D14" s="234" t="s">
        <v>143</v>
      </c>
      <c r="E14" s="235">
        <v>1</v>
      </c>
      <c r="F14" s="236"/>
      <c r="G14" s="237">
        <f>ROUND(E14*F14,2)</f>
        <v>0</v>
      </c>
      <c r="H14" s="236"/>
      <c r="I14" s="237">
        <f>ROUND(E14*H14,2)</f>
        <v>0</v>
      </c>
      <c r="J14" s="236"/>
      <c r="K14" s="237">
        <f>ROUND(E14*J14,2)</f>
        <v>0</v>
      </c>
      <c r="L14" s="237">
        <v>21</v>
      </c>
      <c r="M14" s="237">
        <f>G14*(1+L14/100)</f>
        <v>0</v>
      </c>
      <c r="N14" s="237">
        <v>0</v>
      </c>
      <c r="O14" s="237">
        <f>ROUND(E14*N14,2)</f>
        <v>0</v>
      </c>
      <c r="P14" s="237">
        <v>0</v>
      </c>
      <c r="Q14" s="237">
        <f>ROUND(E14*P14,2)</f>
        <v>0</v>
      </c>
      <c r="R14" s="237"/>
      <c r="S14" s="237" t="s">
        <v>144</v>
      </c>
      <c r="T14" s="238" t="s">
        <v>145</v>
      </c>
      <c r="U14" s="224">
        <v>0</v>
      </c>
      <c r="V14" s="224">
        <f>ROUND(E14*U14,2)</f>
        <v>0</v>
      </c>
      <c r="W14" s="224"/>
      <c r="X14" s="224" t="s">
        <v>146</v>
      </c>
      <c r="Y14" s="215"/>
      <c r="Z14" s="215"/>
      <c r="AA14" s="215"/>
      <c r="AB14" s="215"/>
      <c r="AC14" s="215"/>
      <c r="AD14" s="215"/>
      <c r="AE14" s="215"/>
      <c r="AF14" s="215"/>
      <c r="AG14" s="215" t="s">
        <v>147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5">
      <c r="A15" s="222"/>
      <c r="B15" s="223"/>
      <c r="C15" s="252" t="s">
        <v>156</v>
      </c>
      <c r="D15" s="239"/>
      <c r="E15" s="239"/>
      <c r="F15" s="239"/>
      <c r="G15" s="239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15"/>
      <c r="Z15" s="215"/>
      <c r="AA15" s="215"/>
      <c r="AB15" s="215"/>
      <c r="AC15" s="215"/>
      <c r="AD15" s="215"/>
      <c r="AE15" s="215"/>
      <c r="AF15" s="215"/>
      <c r="AG15" s="215" t="s">
        <v>149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x14ac:dyDescent="0.25">
      <c r="A16" s="226" t="s">
        <v>139</v>
      </c>
      <c r="B16" s="227" t="s">
        <v>109</v>
      </c>
      <c r="C16" s="250" t="s">
        <v>28</v>
      </c>
      <c r="D16" s="228"/>
      <c r="E16" s="229"/>
      <c r="F16" s="230"/>
      <c r="G16" s="230">
        <f>SUMIF(AG17:AG20,"&lt;&gt;NOR",G17:G20)</f>
        <v>0</v>
      </c>
      <c r="H16" s="230"/>
      <c r="I16" s="230">
        <f>SUM(I17:I20)</f>
        <v>0</v>
      </c>
      <c r="J16" s="230"/>
      <c r="K16" s="230">
        <f>SUM(K17:K20)</f>
        <v>0</v>
      </c>
      <c r="L16" s="230"/>
      <c r="M16" s="230">
        <f>SUM(M17:M20)</f>
        <v>0</v>
      </c>
      <c r="N16" s="230"/>
      <c r="O16" s="230">
        <f>SUM(O17:O20)</f>
        <v>0</v>
      </c>
      <c r="P16" s="230"/>
      <c r="Q16" s="230">
        <f>SUM(Q17:Q20)</f>
        <v>0</v>
      </c>
      <c r="R16" s="230"/>
      <c r="S16" s="230"/>
      <c r="T16" s="231"/>
      <c r="U16" s="225"/>
      <c r="V16" s="225">
        <f>SUM(V17:V20)</f>
        <v>0</v>
      </c>
      <c r="W16" s="225"/>
      <c r="X16" s="225"/>
      <c r="AG16" t="s">
        <v>140</v>
      </c>
    </row>
    <row r="17" spans="1:60" outlineLevel="1" x14ac:dyDescent="0.25">
      <c r="A17" s="242">
        <v>4</v>
      </c>
      <c r="B17" s="243" t="s">
        <v>157</v>
      </c>
      <c r="C17" s="254" t="s">
        <v>158</v>
      </c>
      <c r="D17" s="244" t="s">
        <v>143</v>
      </c>
      <c r="E17" s="245">
        <v>1</v>
      </c>
      <c r="F17" s="246"/>
      <c r="G17" s="247">
        <f>ROUND(E17*F17,2)</f>
        <v>0</v>
      </c>
      <c r="H17" s="246"/>
      <c r="I17" s="247">
        <f>ROUND(E17*H17,2)</f>
        <v>0</v>
      </c>
      <c r="J17" s="246"/>
      <c r="K17" s="247">
        <f>ROUND(E17*J17,2)</f>
        <v>0</v>
      </c>
      <c r="L17" s="247">
        <v>21</v>
      </c>
      <c r="M17" s="247">
        <f>G17*(1+L17/100)</f>
        <v>0</v>
      </c>
      <c r="N17" s="247">
        <v>0</v>
      </c>
      <c r="O17" s="247">
        <f>ROUND(E17*N17,2)</f>
        <v>0</v>
      </c>
      <c r="P17" s="247">
        <v>0</v>
      </c>
      <c r="Q17" s="247">
        <f>ROUND(E17*P17,2)</f>
        <v>0</v>
      </c>
      <c r="R17" s="247"/>
      <c r="S17" s="247" t="s">
        <v>159</v>
      </c>
      <c r="T17" s="248" t="s">
        <v>145</v>
      </c>
      <c r="U17" s="224">
        <v>0</v>
      </c>
      <c r="V17" s="224">
        <f>ROUND(E17*U17,2)</f>
        <v>0</v>
      </c>
      <c r="W17" s="224"/>
      <c r="X17" s="224" t="s">
        <v>146</v>
      </c>
      <c r="Y17" s="215"/>
      <c r="Z17" s="215"/>
      <c r="AA17" s="215"/>
      <c r="AB17" s="215"/>
      <c r="AC17" s="215"/>
      <c r="AD17" s="215"/>
      <c r="AE17" s="215"/>
      <c r="AF17" s="215"/>
      <c r="AG17" s="215" t="s">
        <v>160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5">
      <c r="A18" s="242">
        <v>5</v>
      </c>
      <c r="B18" s="243" t="s">
        <v>161</v>
      </c>
      <c r="C18" s="254" t="s">
        <v>162</v>
      </c>
      <c r="D18" s="244" t="s">
        <v>143</v>
      </c>
      <c r="E18" s="245">
        <v>1</v>
      </c>
      <c r="F18" s="246"/>
      <c r="G18" s="247">
        <f>ROUND(E18*F18,2)</f>
        <v>0</v>
      </c>
      <c r="H18" s="246"/>
      <c r="I18" s="247">
        <f>ROUND(E18*H18,2)</f>
        <v>0</v>
      </c>
      <c r="J18" s="246"/>
      <c r="K18" s="247">
        <f>ROUND(E18*J18,2)</f>
        <v>0</v>
      </c>
      <c r="L18" s="247">
        <v>21</v>
      </c>
      <c r="M18" s="247">
        <f>G18*(1+L18/100)</f>
        <v>0</v>
      </c>
      <c r="N18" s="247">
        <v>0</v>
      </c>
      <c r="O18" s="247">
        <f>ROUND(E18*N18,2)</f>
        <v>0</v>
      </c>
      <c r="P18" s="247">
        <v>0</v>
      </c>
      <c r="Q18" s="247">
        <f>ROUND(E18*P18,2)</f>
        <v>0</v>
      </c>
      <c r="R18" s="247"/>
      <c r="S18" s="247" t="s">
        <v>159</v>
      </c>
      <c r="T18" s="248" t="s">
        <v>145</v>
      </c>
      <c r="U18" s="224">
        <v>0</v>
      </c>
      <c r="V18" s="224">
        <f>ROUND(E18*U18,2)</f>
        <v>0</v>
      </c>
      <c r="W18" s="224"/>
      <c r="X18" s="224" t="s">
        <v>146</v>
      </c>
      <c r="Y18" s="215"/>
      <c r="Z18" s="215"/>
      <c r="AA18" s="215"/>
      <c r="AB18" s="215"/>
      <c r="AC18" s="215"/>
      <c r="AD18" s="215"/>
      <c r="AE18" s="215"/>
      <c r="AF18" s="215"/>
      <c r="AG18" s="215" t="s">
        <v>160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5">
      <c r="A19" s="232">
        <v>6</v>
      </c>
      <c r="B19" s="233" t="s">
        <v>163</v>
      </c>
      <c r="C19" s="251" t="s">
        <v>164</v>
      </c>
      <c r="D19" s="234" t="s">
        <v>143</v>
      </c>
      <c r="E19" s="235">
        <v>1</v>
      </c>
      <c r="F19" s="236"/>
      <c r="G19" s="237">
        <f>ROUND(E19*F19,2)</f>
        <v>0</v>
      </c>
      <c r="H19" s="236"/>
      <c r="I19" s="237">
        <f>ROUND(E19*H19,2)</f>
        <v>0</v>
      </c>
      <c r="J19" s="236"/>
      <c r="K19" s="237">
        <f>ROUND(E19*J19,2)</f>
        <v>0</v>
      </c>
      <c r="L19" s="237">
        <v>21</v>
      </c>
      <c r="M19" s="237">
        <f>G19*(1+L19/100)</f>
        <v>0</v>
      </c>
      <c r="N19" s="237">
        <v>0</v>
      </c>
      <c r="O19" s="237">
        <f>ROUND(E19*N19,2)</f>
        <v>0</v>
      </c>
      <c r="P19" s="237">
        <v>0</v>
      </c>
      <c r="Q19" s="237">
        <f>ROUND(E19*P19,2)</f>
        <v>0</v>
      </c>
      <c r="R19" s="237"/>
      <c r="S19" s="237" t="s">
        <v>144</v>
      </c>
      <c r="T19" s="238" t="s">
        <v>145</v>
      </c>
      <c r="U19" s="224">
        <v>0</v>
      </c>
      <c r="V19" s="224">
        <f>ROUND(E19*U19,2)</f>
        <v>0</v>
      </c>
      <c r="W19" s="224"/>
      <c r="X19" s="224" t="s">
        <v>146</v>
      </c>
      <c r="Y19" s="215"/>
      <c r="Z19" s="215"/>
      <c r="AA19" s="215"/>
      <c r="AB19" s="215"/>
      <c r="AC19" s="215"/>
      <c r="AD19" s="215"/>
      <c r="AE19" s="215"/>
      <c r="AF19" s="215"/>
      <c r="AG19" s="215" t="s">
        <v>160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5">
      <c r="A20" s="222"/>
      <c r="B20" s="223"/>
      <c r="C20" s="252" t="s">
        <v>165</v>
      </c>
      <c r="D20" s="239"/>
      <c r="E20" s="239"/>
      <c r="F20" s="239"/>
      <c r="G20" s="239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15"/>
      <c r="Z20" s="215"/>
      <c r="AA20" s="215"/>
      <c r="AB20" s="215"/>
      <c r="AC20" s="215"/>
      <c r="AD20" s="215"/>
      <c r="AE20" s="215"/>
      <c r="AF20" s="215"/>
      <c r="AG20" s="215" t="s">
        <v>149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40" t="str">
        <f>C20</f>
        <v>Náklady na vyhotovení dokumentace skutečného provedení stavby a její předání objednateli v požadované formě a požadovaném počtu.</v>
      </c>
      <c r="BB20" s="215"/>
      <c r="BC20" s="215"/>
      <c r="BD20" s="215"/>
      <c r="BE20" s="215"/>
      <c r="BF20" s="215"/>
      <c r="BG20" s="215"/>
      <c r="BH20" s="215"/>
    </row>
    <row r="21" spans="1:60" x14ac:dyDescent="0.25">
      <c r="A21" s="3"/>
      <c r="B21" s="4"/>
      <c r="C21" s="255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E21">
        <v>15</v>
      </c>
      <c r="AF21">
        <v>21</v>
      </c>
      <c r="AG21" t="s">
        <v>126</v>
      </c>
    </row>
    <row r="22" spans="1:60" x14ac:dyDescent="0.25">
      <c r="A22" s="218"/>
      <c r="B22" s="219" t="s">
        <v>29</v>
      </c>
      <c r="C22" s="256"/>
      <c r="D22" s="220"/>
      <c r="E22" s="221"/>
      <c r="F22" s="221"/>
      <c r="G22" s="249">
        <f>G8+G16</f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E22">
        <f>SUMIF(L7:L20,AE21,G7:G20)</f>
        <v>0</v>
      </c>
      <c r="AF22">
        <f>SUMIF(L7:L20,AF21,G7:G20)</f>
        <v>0</v>
      </c>
      <c r="AG22" t="s">
        <v>166</v>
      </c>
    </row>
    <row r="23" spans="1:60" x14ac:dyDescent="0.25">
      <c r="C23" s="257"/>
      <c r="D23" s="10"/>
      <c r="AG23" t="s">
        <v>167</v>
      </c>
    </row>
    <row r="24" spans="1:60" x14ac:dyDescent="0.25">
      <c r="D24" s="10"/>
    </row>
    <row r="25" spans="1:60" x14ac:dyDescent="0.25">
      <c r="D25" s="10"/>
    </row>
    <row r="26" spans="1:60" x14ac:dyDescent="0.25">
      <c r="D26" s="10"/>
    </row>
    <row r="27" spans="1:60" x14ac:dyDescent="0.25">
      <c r="D27" s="10"/>
    </row>
    <row r="28" spans="1:60" x14ac:dyDescent="0.25">
      <c r="D28" s="10"/>
    </row>
    <row r="29" spans="1:60" x14ac:dyDescent="0.25">
      <c r="D29" s="10"/>
    </row>
    <row r="30" spans="1:60" x14ac:dyDescent="0.25">
      <c r="D30" s="10"/>
    </row>
    <row r="31" spans="1:60" x14ac:dyDescent="0.25">
      <c r="D31" s="10"/>
    </row>
    <row r="32" spans="1:60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FfbaoEs02K5tJTxeZoGT1HzvgWiLBHav/wqM/dHUi3hZS9sZRtDbJK1AmHxB/tmvTRVOhKgSBSZhbUc5tkbf1A==" saltValue="y5VqQtUjypWBRSm1VbDW2w==" spinCount="100000" sheet="1"/>
  <mergeCells count="9">
    <mergeCell ref="C13:G13"/>
    <mergeCell ref="C15:G15"/>
    <mergeCell ref="C20:G20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CE8BC-D0D5-4655-84F5-7D7185C9474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80" customWidth="1"/>
    <col min="3" max="3" width="63.33203125" style="180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0" t="s">
        <v>168</v>
      </c>
      <c r="B1" s="200"/>
      <c r="C1" s="200"/>
      <c r="D1" s="200"/>
      <c r="E1" s="200"/>
      <c r="F1" s="200"/>
      <c r="G1" s="200"/>
      <c r="AG1" t="s">
        <v>111</v>
      </c>
    </row>
    <row r="2" spans="1:60" ht="25.05" customHeight="1" x14ac:dyDescent="0.25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112</v>
      </c>
    </row>
    <row r="3" spans="1:60" ht="25.05" customHeight="1" x14ac:dyDescent="0.25">
      <c r="A3" s="201" t="s">
        <v>8</v>
      </c>
      <c r="B3" s="49" t="s">
        <v>56</v>
      </c>
      <c r="C3" s="204" t="s">
        <v>44</v>
      </c>
      <c r="D3" s="202"/>
      <c r="E3" s="202"/>
      <c r="F3" s="202"/>
      <c r="G3" s="203"/>
      <c r="AC3" s="180" t="s">
        <v>112</v>
      </c>
      <c r="AG3" t="s">
        <v>116</v>
      </c>
    </row>
    <row r="4" spans="1:60" ht="25.05" customHeight="1" x14ac:dyDescent="0.25">
      <c r="A4" s="205" t="s">
        <v>9</v>
      </c>
      <c r="B4" s="206" t="s">
        <v>57</v>
      </c>
      <c r="C4" s="207" t="s">
        <v>58</v>
      </c>
      <c r="D4" s="208"/>
      <c r="E4" s="208"/>
      <c r="F4" s="208"/>
      <c r="G4" s="209"/>
      <c r="AG4" t="s">
        <v>117</v>
      </c>
    </row>
    <row r="5" spans="1:60" x14ac:dyDescent="0.25">
      <c r="D5" s="10"/>
    </row>
    <row r="6" spans="1:60" ht="39.6" x14ac:dyDescent="0.25">
      <c r="A6" s="211" t="s">
        <v>118</v>
      </c>
      <c r="B6" s="213" t="s">
        <v>119</v>
      </c>
      <c r="C6" s="213" t="s">
        <v>120</v>
      </c>
      <c r="D6" s="212" t="s">
        <v>121</v>
      </c>
      <c r="E6" s="211" t="s">
        <v>122</v>
      </c>
      <c r="F6" s="210" t="s">
        <v>123</v>
      </c>
      <c r="G6" s="211" t="s">
        <v>29</v>
      </c>
      <c r="H6" s="214" t="s">
        <v>30</v>
      </c>
      <c r="I6" s="214" t="s">
        <v>124</v>
      </c>
      <c r="J6" s="214" t="s">
        <v>31</v>
      </c>
      <c r="K6" s="214" t="s">
        <v>125</v>
      </c>
      <c r="L6" s="214" t="s">
        <v>126</v>
      </c>
      <c r="M6" s="214" t="s">
        <v>127</v>
      </c>
      <c r="N6" s="214" t="s">
        <v>128</v>
      </c>
      <c r="O6" s="214" t="s">
        <v>129</v>
      </c>
      <c r="P6" s="214" t="s">
        <v>130</v>
      </c>
      <c r="Q6" s="214" t="s">
        <v>131</v>
      </c>
      <c r="R6" s="214" t="s">
        <v>132</v>
      </c>
      <c r="S6" s="214" t="s">
        <v>133</v>
      </c>
      <c r="T6" s="214" t="s">
        <v>134</v>
      </c>
      <c r="U6" s="214" t="s">
        <v>135</v>
      </c>
      <c r="V6" s="214" t="s">
        <v>136</v>
      </c>
      <c r="W6" s="214" t="s">
        <v>137</v>
      </c>
      <c r="X6" s="214" t="s">
        <v>138</v>
      </c>
    </row>
    <row r="7" spans="1:60" hidden="1" x14ac:dyDescent="0.25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5">
      <c r="A8" s="226" t="s">
        <v>139</v>
      </c>
      <c r="B8" s="227" t="s">
        <v>63</v>
      </c>
      <c r="C8" s="250" t="s">
        <v>64</v>
      </c>
      <c r="D8" s="228"/>
      <c r="E8" s="229"/>
      <c r="F8" s="230"/>
      <c r="G8" s="230">
        <f>SUMIF(AG9:AG14,"&lt;&gt;NOR",G9:G14)</f>
        <v>0</v>
      </c>
      <c r="H8" s="230"/>
      <c r="I8" s="230">
        <f>SUM(I9:I14)</f>
        <v>0</v>
      </c>
      <c r="J8" s="230"/>
      <c r="K8" s="230">
        <f>SUM(K9:K14)</f>
        <v>0</v>
      </c>
      <c r="L8" s="230"/>
      <c r="M8" s="230">
        <f>SUM(M9:M14)</f>
        <v>0</v>
      </c>
      <c r="N8" s="230"/>
      <c r="O8" s="230">
        <f>SUM(O9:O14)</f>
        <v>0.05</v>
      </c>
      <c r="P8" s="230"/>
      <c r="Q8" s="230">
        <f>SUM(Q9:Q14)</f>
        <v>0</v>
      </c>
      <c r="R8" s="230"/>
      <c r="S8" s="230"/>
      <c r="T8" s="231"/>
      <c r="U8" s="225"/>
      <c r="V8" s="225">
        <f>SUM(V9:V14)</f>
        <v>0.5</v>
      </c>
      <c r="W8" s="225"/>
      <c r="X8" s="225"/>
      <c r="AG8" t="s">
        <v>140</v>
      </c>
    </row>
    <row r="9" spans="1:60" outlineLevel="1" x14ac:dyDescent="0.25">
      <c r="A9" s="232">
        <v>1</v>
      </c>
      <c r="B9" s="233" t="s">
        <v>169</v>
      </c>
      <c r="C9" s="251" t="s">
        <v>170</v>
      </c>
      <c r="D9" s="234" t="s">
        <v>171</v>
      </c>
      <c r="E9" s="235">
        <v>1.001E-2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1.0900000000000001</v>
      </c>
      <c r="O9" s="237">
        <f>ROUND(E9*N9,2)</f>
        <v>0.01</v>
      </c>
      <c r="P9" s="237">
        <v>0</v>
      </c>
      <c r="Q9" s="237">
        <f>ROUND(E9*P9,2)</f>
        <v>0</v>
      </c>
      <c r="R9" s="237" t="s">
        <v>172</v>
      </c>
      <c r="S9" s="237" t="s">
        <v>144</v>
      </c>
      <c r="T9" s="238" t="s">
        <v>144</v>
      </c>
      <c r="U9" s="224">
        <v>20.6</v>
      </c>
      <c r="V9" s="224">
        <f>ROUND(E9*U9,2)</f>
        <v>0.21</v>
      </c>
      <c r="W9" s="224"/>
      <c r="X9" s="224" t="s">
        <v>173</v>
      </c>
      <c r="Y9" s="215"/>
      <c r="Z9" s="215"/>
      <c r="AA9" s="215"/>
      <c r="AB9" s="215"/>
      <c r="AC9" s="215"/>
      <c r="AD9" s="215"/>
      <c r="AE9" s="215"/>
      <c r="AF9" s="215"/>
      <c r="AG9" s="215" t="s">
        <v>174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5">
      <c r="A10" s="222"/>
      <c r="B10" s="223"/>
      <c r="C10" s="261" t="s">
        <v>175</v>
      </c>
      <c r="D10" s="260"/>
      <c r="E10" s="260"/>
      <c r="F10" s="260"/>
      <c r="G10" s="260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5"/>
      <c r="Z10" s="215"/>
      <c r="AA10" s="215"/>
      <c r="AB10" s="215"/>
      <c r="AC10" s="215"/>
      <c r="AD10" s="215"/>
      <c r="AE10" s="215"/>
      <c r="AF10" s="215"/>
      <c r="AG10" s="215" t="s">
        <v>176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5">
      <c r="A11" s="222"/>
      <c r="B11" s="223"/>
      <c r="C11" s="262" t="s">
        <v>177</v>
      </c>
      <c r="D11" s="258"/>
      <c r="E11" s="259">
        <v>1.001E-2</v>
      </c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15"/>
      <c r="Z11" s="215"/>
      <c r="AA11" s="215"/>
      <c r="AB11" s="215"/>
      <c r="AC11" s="215"/>
      <c r="AD11" s="215"/>
      <c r="AE11" s="215"/>
      <c r="AF11" s="215"/>
      <c r="AG11" s="215" t="s">
        <v>178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5">
      <c r="A12" s="232">
        <v>2</v>
      </c>
      <c r="B12" s="233" t="s">
        <v>179</v>
      </c>
      <c r="C12" s="251" t="s">
        <v>180</v>
      </c>
      <c r="D12" s="234" t="s">
        <v>181</v>
      </c>
      <c r="E12" s="235">
        <v>0.24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21</v>
      </c>
      <c r="M12" s="237">
        <f>G12*(1+L12/100)</f>
        <v>0</v>
      </c>
      <c r="N12" s="237">
        <v>0.15679999999999999</v>
      </c>
      <c r="O12" s="237">
        <f>ROUND(E12*N12,2)</f>
        <v>0.04</v>
      </c>
      <c r="P12" s="237">
        <v>0</v>
      </c>
      <c r="Q12" s="237">
        <f>ROUND(E12*P12,2)</f>
        <v>0</v>
      </c>
      <c r="R12" s="237" t="s">
        <v>182</v>
      </c>
      <c r="S12" s="237" t="s">
        <v>144</v>
      </c>
      <c r="T12" s="238" t="s">
        <v>144</v>
      </c>
      <c r="U12" s="224">
        <v>1.2225999999999999</v>
      </c>
      <c r="V12" s="224">
        <f>ROUND(E12*U12,2)</f>
        <v>0.28999999999999998</v>
      </c>
      <c r="W12" s="224"/>
      <c r="X12" s="224" t="s">
        <v>173</v>
      </c>
      <c r="Y12" s="215"/>
      <c r="Z12" s="215"/>
      <c r="AA12" s="215"/>
      <c r="AB12" s="215"/>
      <c r="AC12" s="215"/>
      <c r="AD12" s="215"/>
      <c r="AE12" s="215"/>
      <c r="AF12" s="215"/>
      <c r="AG12" s="215" t="s">
        <v>174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5">
      <c r="A13" s="222"/>
      <c r="B13" s="223"/>
      <c r="C13" s="261" t="s">
        <v>183</v>
      </c>
      <c r="D13" s="260"/>
      <c r="E13" s="260"/>
      <c r="F13" s="260"/>
      <c r="G13" s="260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15"/>
      <c r="Z13" s="215"/>
      <c r="AA13" s="215"/>
      <c r="AB13" s="215"/>
      <c r="AC13" s="215"/>
      <c r="AD13" s="215"/>
      <c r="AE13" s="215"/>
      <c r="AF13" s="215"/>
      <c r="AG13" s="215" t="s">
        <v>176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5">
      <c r="A14" s="222"/>
      <c r="B14" s="223"/>
      <c r="C14" s="262" t="s">
        <v>184</v>
      </c>
      <c r="D14" s="258"/>
      <c r="E14" s="259">
        <v>0.24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15"/>
      <c r="Z14" s="215"/>
      <c r="AA14" s="215"/>
      <c r="AB14" s="215"/>
      <c r="AC14" s="215"/>
      <c r="AD14" s="215"/>
      <c r="AE14" s="215"/>
      <c r="AF14" s="215"/>
      <c r="AG14" s="215" t="s">
        <v>178</v>
      </c>
      <c r="AH14" s="215">
        <v>0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x14ac:dyDescent="0.25">
      <c r="A15" s="226" t="s">
        <v>139</v>
      </c>
      <c r="B15" s="227" t="s">
        <v>65</v>
      </c>
      <c r="C15" s="250" t="s">
        <v>66</v>
      </c>
      <c r="D15" s="228"/>
      <c r="E15" s="229"/>
      <c r="F15" s="230"/>
      <c r="G15" s="230">
        <f>SUMIF(AG16:AG43,"&lt;&gt;NOR",G16:G43)</f>
        <v>0</v>
      </c>
      <c r="H15" s="230"/>
      <c r="I15" s="230">
        <f>SUM(I16:I43)</f>
        <v>0</v>
      </c>
      <c r="J15" s="230"/>
      <c r="K15" s="230">
        <f>SUM(K16:K43)</f>
        <v>0</v>
      </c>
      <c r="L15" s="230"/>
      <c r="M15" s="230">
        <f>SUM(M16:M43)</f>
        <v>0</v>
      </c>
      <c r="N15" s="230"/>
      <c r="O15" s="230">
        <f>SUM(O16:O43)</f>
        <v>0.53</v>
      </c>
      <c r="P15" s="230"/>
      <c r="Q15" s="230">
        <f>SUM(Q16:Q43)</f>
        <v>0</v>
      </c>
      <c r="R15" s="230"/>
      <c r="S15" s="230"/>
      <c r="T15" s="231"/>
      <c r="U15" s="225"/>
      <c r="V15" s="225">
        <f>SUM(V16:V43)</f>
        <v>23.03</v>
      </c>
      <c r="W15" s="225"/>
      <c r="X15" s="225"/>
      <c r="AG15" t="s">
        <v>140</v>
      </c>
    </row>
    <row r="16" spans="1:60" ht="20.399999999999999" outlineLevel="1" x14ac:dyDescent="0.25">
      <c r="A16" s="232">
        <v>3</v>
      </c>
      <c r="B16" s="233" t="s">
        <v>185</v>
      </c>
      <c r="C16" s="251" t="s">
        <v>186</v>
      </c>
      <c r="D16" s="234" t="s">
        <v>181</v>
      </c>
      <c r="E16" s="235">
        <v>5.03</v>
      </c>
      <c r="F16" s="236"/>
      <c r="G16" s="237">
        <f>ROUND(E16*F16,2)</f>
        <v>0</v>
      </c>
      <c r="H16" s="236"/>
      <c r="I16" s="237">
        <f>ROUND(E16*H16,2)</f>
        <v>0</v>
      </c>
      <c r="J16" s="236"/>
      <c r="K16" s="237">
        <f>ROUND(E16*J16,2)</f>
        <v>0</v>
      </c>
      <c r="L16" s="237">
        <v>21</v>
      </c>
      <c r="M16" s="237">
        <f>G16*(1+L16/100)</f>
        <v>0</v>
      </c>
      <c r="N16" s="237">
        <v>4.2419999999999999E-2</v>
      </c>
      <c r="O16" s="237">
        <f>ROUND(E16*N16,2)</f>
        <v>0.21</v>
      </c>
      <c r="P16" s="237">
        <v>0</v>
      </c>
      <c r="Q16" s="237">
        <f>ROUND(E16*P16,2)</f>
        <v>0</v>
      </c>
      <c r="R16" s="237" t="s">
        <v>182</v>
      </c>
      <c r="S16" s="237" t="s">
        <v>144</v>
      </c>
      <c r="T16" s="238" t="s">
        <v>144</v>
      </c>
      <c r="U16" s="224">
        <v>1.4039999999999999</v>
      </c>
      <c r="V16" s="224">
        <f>ROUND(E16*U16,2)</f>
        <v>7.06</v>
      </c>
      <c r="W16" s="224"/>
      <c r="X16" s="224" t="s">
        <v>173</v>
      </c>
      <c r="Y16" s="215"/>
      <c r="Z16" s="215"/>
      <c r="AA16" s="215"/>
      <c r="AB16" s="215"/>
      <c r="AC16" s="215"/>
      <c r="AD16" s="215"/>
      <c r="AE16" s="215"/>
      <c r="AF16" s="215"/>
      <c r="AG16" s="215" t="s">
        <v>174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5">
      <c r="A17" s="222"/>
      <c r="B17" s="223"/>
      <c r="C17" s="261" t="s">
        <v>187</v>
      </c>
      <c r="D17" s="260"/>
      <c r="E17" s="260"/>
      <c r="F17" s="260"/>
      <c r="G17" s="260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15"/>
      <c r="Z17" s="215"/>
      <c r="AA17" s="215"/>
      <c r="AB17" s="215"/>
      <c r="AC17" s="215"/>
      <c r="AD17" s="215"/>
      <c r="AE17" s="215"/>
      <c r="AF17" s="215"/>
      <c r="AG17" s="215" t="s">
        <v>176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40" t="str">
        <f>C17</f>
        <v>zřízení nosné konstrukce příčky, vložení tepelné izolace tl. do 5 cm, montáž desek, tmelení spár Q2 a úprava rohů. Včetně dodávek materiálu.</v>
      </c>
      <c r="BB17" s="215"/>
      <c r="BC17" s="215"/>
      <c r="BD17" s="215"/>
      <c r="BE17" s="215"/>
      <c r="BF17" s="215"/>
      <c r="BG17" s="215"/>
      <c r="BH17" s="215"/>
    </row>
    <row r="18" spans="1:60" outlineLevel="1" x14ac:dyDescent="0.25">
      <c r="A18" s="222"/>
      <c r="B18" s="223"/>
      <c r="C18" s="262" t="s">
        <v>188</v>
      </c>
      <c r="D18" s="258"/>
      <c r="E18" s="259">
        <v>5.03</v>
      </c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15"/>
      <c r="Z18" s="215"/>
      <c r="AA18" s="215"/>
      <c r="AB18" s="215"/>
      <c r="AC18" s="215"/>
      <c r="AD18" s="215"/>
      <c r="AE18" s="215"/>
      <c r="AF18" s="215"/>
      <c r="AG18" s="215" t="s">
        <v>178</v>
      </c>
      <c r="AH18" s="215">
        <v>0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ht="30.6" outlineLevel="1" x14ac:dyDescent="0.25">
      <c r="A19" s="232">
        <v>4</v>
      </c>
      <c r="B19" s="233" t="s">
        <v>189</v>
      </c>
      <c r="C19" s="251" t="s">
        <v>190</v>
      </c>
      <c r="D19" s="234" t="s">
        <v>181</v>
      </c>
      <c r="E19" s="235">
        <v>4.9481000000000002</v>
      </c>
      <c r="F19" s="236"/>
      <c r="G19" s="237">
        <f>ROUND(E19*F19,2)</f>
        <v>0</v>
      </c>
      <c r="H19" s="236"/>
      <c r="I19" s="237">
        <f>ROUND(E19*H19,2)</f>
        <v>0</v>
      </c>
      <c r="J19" s="236"/>
      <c r="K19" s="237">
        <f>ROUND(E19*J19,2)</f>
        <v>0</v>
      </c>
      <c r="L19" s="237">
        <v>21</v>
      </c>
      <c r="M19" s="237">
        <f>G19*(1+L19/100)</f>
        <v>0</v>
      </c>
      <c r="N19" s="237">
        <v>4.5440000000000001E-2</v>
      </c>
      <c r="O19" s="237">
        <f>ROUND(E19*N19,2)</f>
        <v>0.22</v>
      </c>
      <c r="P19" s="237">
        <v>0</v>
      </c>
      <c r="Q19" s="237">
        <f>ROUND(E19*P19,2)</f>
        <v>0</v>
      </c>
      <c r="R19" s="237" t="s">
        <v>182</v>
      </c>
      <c r="S19" s="237" t="s">
        <v>144</v>
      </c>
      <c r="T19" s="238" t="s">
        <v>144</v>
      </c>
      <c r="U19" s="224">
        <v>1.45</v>
      </c>
      <c r="V19" s="224">
        <f>ROUND(E19*U19,2)</f>
        <v>7.17</v>
      </c>
      <c r="W19" s="224"/>
      <c r="X19" s="224" t="s">
        <v>173</v>
      </c>
      <c r="Y19" s="215"/>
      <c r="Z19" s="215"/>
      <c r="AA19" s="215"/>
      <c r="AB19" s="215"/>
      <c r="AC19" s="215"/>
      <c r="AD19" s="215"/>
      <c r="AE19" s="215"/>
      <c r="AF19" s="215"/>
      <c r="AG19" s="215" t="s">
        <v>174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5">
      <c r="A20" s="222"/>
      <c r="B20" s="223"/>
      <c r="C20" s="261" t="s">
        <v>187</v>
      </c>
      <c r="D20" s="260"/>
      <c r="E20" s="260"/>
      <c r="F20" s="260"/>
      <c r="G20" s="260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15"/>
      <c r="Z20" s="215"/>
      <c r="AA20" s="215"/>
      <c r="AB20" s="215"/>
      <c r="AC20" s="215"/>
      <c r="AD20" s="215"/>
      <c r="AE20" s="215"/>
      <c r="AF20" s="215"/>
      <c r="AG20" s="215" t="s">
        <v>176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40" t="str">
        <f>C20</f>
        <v>zřízení nosné konstrukce příčky, vložení tepelné izolace tl. do 5 cm, montáž desek, tmelení spár Q2 a úprava rohů. Včetně dodávek materiálu.</v>
      </c>
      <c r="BB20" s="215"/>
      <c r="BC20" s="215"/>
      <c r="BD20" s="215"/>
      <c r="BE20" s="215"/>
      <c r="BF20" s="215"/>
      <c r="BG20" s="215"/>
      <c r="BH20" s="215"/>
    </row>
    <row r="21" spans="1:60" outlineLevel="1" x14ac:dyDescent="0.25">
      <c r="A21" s="222"/>
      <c r="B21" s="223"/>
      <c r="C21" s="262" t="s">
        <v>191</v>
      </c>
      <c r="D21" s="258"/>
      <c r="E21" s="259">
        <v>4.9481000000000002</v>
      </c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15"/>
      <c r="Z21" s="215"/>
      <c r="AA21" s="215"/>
      <c r="AB21" s="215"/>
      <c r="AC21" s="215"/>
      <c r="AD21" s="215"/>
      <c r="AE21" s="215"/>
      <c r="AF21" s="215"/>
      <c r="AG21" s="215" t="s">
        <v>178</v>
      </c>
      <c r="AH21" s="215">
        <v>0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ht="30.6" outlineLevel="1" x14ac:dyDescent="0.25">
      <c r="A22" s="242">
        <v>5</v>
      </c>
      <c r="B22" s="243" t="s">
        <v>192</v>
      </c>
      <c r="C22" s="254" t="s">
        <v>193</v>
      </c>
      <c r="D22" s="244" t="s">
        <v>194</v>
      </c>
      <c r="E22" s="245">
        <v>1</v>
      </c>
      <c r="F22" s="246"/>
      <c r="G22" s="247">
        <f>ROUND(E22*F22,2)</f>
        <v>0</v>
      </c>
      <c r="H22" s="246"/>
      <c r="I22" s="247">
        <f>ROUND(E22*H22,2)</f>
        <v>0</v>
      </c>
      <c r="J22" s="246"/>
      <c r="K22" s="247">
        <f>ROUND(E22*J22,2)</f>
        <v>0</v>
      </c>
      <c r="L22" s="247">
        <v>21</v>
      </c>
      <c r="M22" s="247">
        <f>G22*(1+L22/100)</f>
        <v>0</v>
      </c>
      <c r="N22" s="247">
        <v>6.3200000000000001E-3</v>
      </c>
      <c r="O22" s="247">
        <f>ROUND(E22*N22,2)</f>
        <v>0.01</v>
      </c>
      <c r="P22" s="247">
        <v>0</v>
      </c>
      <c r="Q22" s="247">
        <f>ROUND(E22*P22,2)</f>
        <v>0</v>
      </c>
      <c r="R22" s="247" t="s">
        <v>182</v>
      </c>
      <c r="S22" s="247" t="s">
        <v>144</v>
      </c>
      <c r="T22" s="248" t="s">
        <v>144</v>
      </c>
      <c r="U22" s="224">
        <v>0.95699999999999996</v>
      </c>
      <c r="V22" s="224">
        <f>ROUND(E22*U22,2)</f>
        <v>0.96</v>
      </c>
      <c r="W22" s="224"/>
      <c r="X22" s="224" t="s">
        <v>173</v>
      </c>
      <c r="Y22" s="215"/>
      <c r="Z22" s="215"/>
      <c r="AA22" s="215"/>
      <c r="AB22" s="215"/>
      <c r="AC22" s="215"/>
      <c r="AD22" s="215"/>
      <c r="AE22" s="215"/>
      <c r="AF22" s="215"/>
      <c r="AG22" s="215" t="s">
        <v>174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ht="20.399999999999999" outlineLevel="1" x14ac:dyDescent="0.25">
      <c r="A23" s="232">
        <v>6</v>
      </c>
      <c r="B23" s="233" t="s">
        <v>195</v>
      </c>
      <c r="C23" s="251" t="s">
        <v>196</v>
      </c>
      <c r="D23" s="234" t="s">
        <v>181</v>
      </c>
      <c r="E23" s="235">
        <v>4.9184000000000001</v>
      </c>
      <c r="F23" s="236"/>
      <c r="G23" s="237">
        <f>ROUND(E23*F23,2)</f>
        <v>0</v>
      </c>
      <c r="H23" s="236"/>
      <c r="I23" s="237">
        <f>ROUND(E23*H23,2)</f>
        <v>0</v>
      </c>
      <c r="J23" s="236"/>
      <c r="K23" s="237">
        <f>ROUND(E23*J23,2)</f>
        <v>0</v>
      </c>
      <c r="L23" s="237">
        <v>21</v>
      </c>
      <c r="M23" s="237">
        <f>G23*(1+L23/100)</f>
        <v>0</v>
      </c>
      <c r="N23" s="237">
        <v>0</v>
      </c>
      <c r="O23" s="237">
        <f>ROUND(E23*N23,2)</f>
        <v>0</v>
      </c>
      <c r="P23" s="237">
        <v>0</v>
      </c>
      <c r="Q23" s="237">
        <f>ROUND(E23*P23,2)</f>
        <v>0</v>
      </c>
      <c r="R23" s="237" t="s">
        <v>182</v>
      </c>
      <c r="S23" s="237" t="s">
        <v>144</v>
      </c>
      <c r="T23" s="238" t="s">
        <v>144</v>
      </c>
      <c r="U23" s="224">
        <v>0.15</v>
      </c>
      <c r="V23" s="224">
        <f>ROUND(E23*U23,2)</f>
        <v>0.74</v>
      </c>
      <c r="W23" s="224"/>
      <c r="X23" s="224" t="s">
        <v>173</v>
      </c>
      <c r="Y23" s="215"/>
      <c r="Z23" s="215"/>
      <c r="AA23" s="215"/>
      <c r="AB23" s="215"/>
      <c r="AC23" s="215"/>
      <c r="AD23" s="215"/>
      <c r="AE23" s="215"/>
      <c r="AF23" s="215"/>
      <c r="AG23" s="215" t="s">
        <v>174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5">
      <c r="A24" s="222"/>
      <c r="B24" s="223"/>
      <c r="C24" s="262" t="s">
        <v>197</v>
      </c>
      <c r="D24" s="258"/>
      <c r="E24" s="259">
        <v>4.9184000000000001</v>
      </c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15"/>
      <c r="Z24" s="215"/>
      <c r="AA24" s="215"/>
      <c r="AB24" s="215"/>
      <c r="AC24" s="215"/>
      <c r="AD24" s="215"/>
      <c r="AE24" s="215"/>
      <c r="AF24" s="215"/>
      <c r="AG24" s="215" t="s">
        <v>178</v>
      </c>
      <c r="AH24" s="215"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ht="20.399999999999999" outlineLevel="1" x14ac:dyDescent="0.25">
      <c r="A25" s="232">
        <v>7</v>
      </c>
      <c r="B25" s="233" t="s">
        <v>198</v>
      </c>
      <c r="C25" s="251" t="s">
        <v>199</v>
      </c>
      <c r="D25" s="234" t="s">
        <v>181</v>
      </c>
      <c r="E25" s="235">
        <v>9.9780999999999995</v>
      </c>
      <c r="F25" s="236"/>
      <c r="G25" s="237">
        <f>ROUND(E25*F25,2)</f>
        <v>0</v>
      </c>
      <c r="H25" s="236"/>
      <c r="I25" s="237">
        <f>ROUND(E25*H25,2)</f>
        <v>0</v>
      </c>
      <c r="J25" s="236"/>
      <c r="K25" s="237">
        <f>ROUND(E25*J25,2)</f>
        <v>0</v>
      </c>
      <c r="L25" s="237">
        <v>21</v>
      </c>
      <c r="M25" s="237">
        <f>G25*(1+L25/100)</f>
        <v>0</v>
      </c>
      <c r="N25" s="237">
        <v>0</v>
      </c>
      <c r="O25" s="237">
        <f>ROUND(E25*N25,2)</f>
        <v>0</v>
      </c>
      <c r="P25" s="237">
        <v>0</v>
      </c>
      <c r="Q25" s="237">
        <f>ROUND(E25*P25,2)</f>
        <v>0</v>
      </c>
      <c r="R25" s="237" t="s">
        <v>182</v>
      </c>
      <c r="S25" s="237" t="s">
        <v>144</v>
      </c>
      <c r="T25" s="238" t="s">
        <v>144</v>
      </c>
      <c r="U25" s="224">
        <v>0.22</v>
      </c>
      <c r="V25" s="224">
        <f>ROUND(E25*U25,2)</f>
        <v>2.2000000000000002</v>
      </c>
      <c r="W25" s="224"/>
      <c r="X25" s="224" t="s">
        <v>173</v>
      </c>
      <c r="Y25" s="215"/>
      <c r="Z25" s="215"/>
      <c r="AA25" s="215"/>
      <c r="AB25" s="215"/>
      <c r="AC25" s="215"/>
      <c r="AD25" s="215"/>
      <c r="AE25" s="215"/>
      <c r="AF25" s="215"/>
      <c r="AG25" s="215" t="s">
        <v>174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5">
      <c r="A26" s="222"/>
      <c r="B26" s="223"/>
      <c r="C26" s="262" t="s">
        <v>191</v>
      </c>
      <c r="D26" s="258"/>
      <c r="E26" s="259">
        <v>4.9481000000000002</v>
      </c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15"/>
      <c r="Z26" s="215"/>
      <c r="AA26" s="215"/>
      <c r="AB26" s="215"/>
      <c r="AC26" s="215"/>
      <c r="AD26" s="215"/>
      <c r="AE26" s="215"/>
      <c r="AF26" s="215"/>
      <c r="AG26" s="215" t="s">
        <v>178</v>
      </c>
      <c r="AH26" s="215">
        <v>0</v>
      </c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5">
      <c r="A27" s="222"/>
      <c r="B27" s="223"/>
      <c r="C27" s="262" t="s">
        <v>188</v>
      </c>
      <c r="D27" s="258"/>
      <c r="E27" s="259">
        <v>5.03</v>
      </c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15"/>
      <c r="Z27" s="215"/>
      <c r="AA27" s="215"/>
      <c r="AB27" s="215"/>
      <c r="AC27" s="215"/>
      <c r="AD27" s="215"/>
      <c r="AE27" s="215"/>
      <c r="AF27" s="215"/>
      <c r="AG27" s="215" t="s">
        <v>178</v>
      </c>
      <c r="AH27" s="215">
        <v>0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ht="20.399999999999999" outlineLevel="1" x14ac:dyDescent="0.25">
      <c r="A28" s="232">
        <v>8</v>
      </c>
      <c r="B28" s="233" t="s">
        <v>200</v>
      </c>
      <c r="C28" s="251" t="s">
        <v>201</v>
      </c>
      <c r="D28" s="234" t="s">
        <v>181</v>
      </c>
      <c r="E28" s="235">
        <v>0.47520000000000001</v>
      </c>
      <c r="F28" s="236"/>
      <c r="G28" s="237">
        <f>ROUND(E28*F28,2)</f>
        <v>0</v>
      </c>
      <c r="H28" s="236"/>
      <c r="I28" s="237">
        <f>ROUND(E28*H28,2)</f>
        <v>0</v>
      </c>
      <c r="J28" s="236"/>
      <c r="K28" s="237">
        <f>ROUND(E28*J28,2)</f>
        <v>0</v>
      </c>
      <c r="L28" s="237">
        <v>21</v>
      </c>
      <c r="M28" s="237">
        <f>G28*(1+L28/100)</f>
        <v>0</v>
      </c>
      <c r="N28" s="237">
        <v>1.439E-2</v>
      </c>
      <c r="O28" s="237">
        <f>ROUND(E28*N28,2)</f>
        <v>0.01</v>
      </c>
      <c r="P28" s="237">
        <v>0</v>
      </c>
      <c r="Q28" s="237">
        <f>ROUND(E28*P28,2)</f>
        <v>0</v>
      </c>
      <c r="R28" s="237" t="s">
        <v>182</v>
      </c>
      <c r="S28" s="237" t="s">
        <v>144</v>
      </c>
      <c r="T28" s="238" t="s">
        <v>144</v>
      </c>
      <c r="U28" s="224">
        <v>0.7</v>
      </c>
      <c r="V28" s="224">
        <f>ROUND(E28*U28,2)</f>
        <v>0.33</v>
      </c>
      <c r="W28" s="224"/>
      <c r="X28" s="224" t="s">
        <v>173</v>
      </c>
      <c r="Y28" s="215"/>
      <c r="Z28" s="215"/>
      <c r="AA28" s="215"/>
      <c r="AB28" s="215"/>
      <c r="AC28" s="215"/>
      <c r="AD28" s="215"/>
      <c r="AE28" s="215"/>
      <c r="AF28" s="215"/>
      <c r="AG28" s="215" t="s">
        <v>174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5">
      <c r="A29" s="222"/>
      <c r="B29" s="223"/>
      <c r="C29" s="262" t="s">
        <v>202</v>
      </c>
      <c r="D29" s="258"/>
      <c r="E29" s="259">
        <v>0.47520000000000001</v>
      </c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15"/>
      <c r="Z29" s="215"/>
      <c r="AA29" s="215"/>
      <c r="AB29" s="215"/>
      <c r="AC29" s="215"/>
      <c r="AD29" s="215"/>
      <c r="AE29" s="215"/>
      <c r="AF29" s="215"/>
      <c r="AG29" s="215" t="s">
        <v>178</v>
      </c>
      <c r="AH29" s="215">
        <v>0</v>
      </c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ht="20.399999999999999" outlineLevel="1" x14ac:dyDescent="0.25">
      <c r="A30" s="232">
        <v>9</v>
      </c>
      <c r="B30" s="233" t="s">
        <v>203</v>
      </c>
      <c r="C30" s="251" t="s">
        <v>204</v>
      </c>
      <c r="D30" s="234" t="s">
        <v>181</v>
      </c>
      <c r="E30" s="235">
        <v>2.4382999999999999</v>
      </c>
      <c r="F30" s="236"/>
      <c r="G30" s="237">
        <f>ROUND(E30*F30,2)</f>
        <v>0</v>
      </c>
      <c r="H30" s="236"/>
      <c r="I30" s="237">
        <f>ROUND(E30*H30,2)</f>
        <v>0</v>
      </c>
      <c r="J30" s="236"/>
      <c r="K30" s="237">
        <f>ROUND(E30*J30,2)</f>
        <v>0</v>
      </c>
      <c r="L30" s="237">
        <v>21</v>
      </c>
      <c r="M30" s="237">
        <f>G30*(1+L30/100)</f>
        <v>0</v>
      </c>
      <c r="N30" s="237">
        <v>2.1350000000000001E-2</v>
      </c>
      <c r="O30" s="237">
        <f>ROUND(E30*N30,2)</f>
        <v>0.05</v>
      </c>
      <c r="P30" s="237">
        <v>0</v>
      </c>
      <c r="Q30" s="237">
        <f>ROUND(E30*P30,2)</f>
        <v>0</v>
      </c>
      <c r="R30" s="237" t="s">
        <v>182</v>
      </c>
      <c r="S30" s="237" t="s">
        <v>144</v>
      </c>
      <c r="T30" s="238" t="s">
        <v>144</v>
      </c>
      <c r="U30" s="224">
        <v>0.96</v>
      </c>
      <c r="V30" s="224">
        <f>ROUND(E30*U30,2)</f>
        <v>2.34</v>
      </c>
      <c r="W30" s="224"/>
      <c r="X30" s="224" t="s">
        <v>173</v>
      </c>
      <c r="Y30" s="215"/>
      <c r="Z30" s="215"/>
      <c r="AA30" s="215"/>
      <c r="AB30" s="215"/>
      <c r="AC30" s="215"/>
      <c r="AD30" s="215"/>
      <c r="AE30" s="215"/>
      <c r="AF30" s="215"/>
      <c r="AG30" s="215" t="s">
        <v>174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5">
      <c r="A31" s="222"/>
      <c r="B31" s="223"/>
      <c r="C31" s="252" t="s">
        <v>205</v>
      </c>
      <c r="D31" s="239"/>
      <c r="E31" s="239"/>
      <c r="F31" s="239"/>
      <c r="G31" s="239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15"/>
      <c r="Z31" s="215"/>
      <c r="AA31" s="215"/>
      <c r="AB31" s="215"/>
      <c r="AC31" s="215"/>
      <c r="AD31" s="215"/>
      <c r="AE31" s="215"/>
      <c r="AF31" s="215"/>
      <c r="AG31" s="215" t="s">
        <v>149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5">
      <c r="A32" s="222"/>
      <c r="B32" s="223"/>
      <c r="C32" s="262" t="s">
        <v>206</v>
      </c>
      <c r="D32" s="258"/>
      <c r="E32" s="259">
        <v>2.4382999999999999</v>
      </c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15"/>
      <c r="Z32" s="215"/>
      <c r="AA32" s="215"/>
      <c r="AB32" s="215"/>
      <c r="AC32" s="215"/>
      <c r="AD32" s="215"/>
      <c r="AE32" s="215"/>
      <c r="AF32" s="215"/>
      <c r="AG32" s="215" t="s">
        <v>178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ht="20.399999999999999" outlineLevel="1" x14ac:dyDescent="0.25">
      <c r="A33" s="232">
        <v>10</v>
      </c>
      <c r="B33" s="233" t="s">
        <v>207</v>
      </c>
      <c r="C33" s="251" t="s">
        <v>204</v>
      </c>
      <c r="D33" s="234" t="s">
        <v>181</v>
      </c>
      <c r="E33" s="235">
        <v>1.5416000000000001</v>
      </c>
      <c r="F33" s="236"/>
      <c r="G33" s="237">
        <f>ROUND(E33*F33,2)</f>
        <v>0</v>
      </c>
      <c r="H33" s="236"/>
      <c r="I33" s="237">
        <f>ROUND(E33*H33,2)</f>
        <v>0</v>
      </c>
      <c r="J33" s="236"/>
      <c r="K33" s="237">
        <f>ROUND(E33*J33,2)</f>
        <v>0</v>
      </c>
      <c r="L33" s="237">
        <v>21</v>
      </c>
      <c r="M33" s="237">
        <f>G33*(1+L33/100)</f>
        <v>0</v>
      </c>
      <c r="N33" s="237">
        <v>1.1990000000000001E-2</v>
      </c>
      <c r="O33" s="237">
        <f>ROUND(E33*N33,2)</f>
        <v>0.02</v>
      </c>
      <c r="P33" s="237">
        <v>0</v>
      </c>
      <c r="Q33" s="237">
        <f>ROUND(E33*P33,2)</f>
        <v>0</v>
      </c>
      <c r="R33" s="237" t="s">
        <v>182</v>
      </c>
      <c r="S33" s="237" t="s">
        <v>144</v>
      </c>
      <c r="T33" s="238" t="s">
        <v>144</v>
      </c>
      <c r="U33" s="224">
        <v>0.76900000000000002</v>
      </c>
      <c r="V33" s="224">
        <f>ROUND(E33*U33,2)</f>
        <v>1.19</v>
      </c>
      <c r="W33" s="224"/>
      <c r="X33" s="224" t="s">
        <v>173</v>
      </c>
      <c r="Y33" s="215"/>
      <c r="Z33" s="215"/>
      <c r="AA33" s="215"/>
      <c r="AB33" s="215"/>
      <c r="AC33" s="215"/>
      <c r="AD33" s="215"/>
      <c r="AE33" s="215"/>
      <c r="AF33" s="215"/>
      <c r="AG33" s="215" t="s">
        <v>174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5">
      <c r="A34" s="222"/>
      <c r="B34" s="223"/>
      <c r="C34" s="262" t="s">
        <v>208</v>
      </c>
      <c r="D34" s="258"/>
      <c r="E34" s="259">
        <v>1.5416000000000001</v>
      </c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24"/>
      <c r="Y34" s="215"/>
      <c r="Z34" s="215"/>
      <c r="AA34" s="215"/>
      <c r="AB34" s="215"/>
      <c r="AC34" s="215"/>
      <c r="AD34" s="215"/>
      <c r="AE34" s="215"/>
      <c r="AF34" s="215"/>
      <c r="AG34" s="215" t="s">
        <v>178</v>
      </c>
      <c r="AH34" s="215">
        <v>0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ht="20.399999999999999" outlineLevel="1" x14ac:dyDescent="0.25">
      <c r="A35" s="232">
        <v>11</v>
      </c>
      <c r="B35" s="233" t="s">
        <v>209</v>
      </c>
      <c r="C35" s="251" t="s">
        <v>210</v>
      </c>
      <c r="D35" s="234" t="s">
        <v>181</v>
      </c>
      <c r="E35" s="235">
        <v>2.0167999999999999</v>
      </c>
      <c r="F35" s="236"/>
      <c r="G35" s="237">
        <f>ROUND(E35*F35,2)</f>
        <v>0</v>
      </c>
      <c r="H35" s="236"/>
      <c r="I35" s="237">
        <f>ROUND(E35*H35,2)</f>
        <v>0</v>
      </c>
      <c r="J35" s="236"/>
      <c r="K35" s="237">
        <f>ROUND(E35*J35,2)</f>
        <v>0</v>
      </c>
      <c r="L35" s="237">
        <v>21</v>
      </c>
      <c r="M35" s="237">
        <f>G35*(1+L35/100)</f>
        <v>0</v>
      </c>
      <c r="N35" s="237">
        <v>0</v>
      </c>
      <c r="O35" s="237">
        <f>ROUND(E35*N35,2)</f>
        <v>0</v>
      </c>
      <c r="P35" s="237">
        <v>0</v>
      </c>
      <c r="Q35" s="237">
        <f>ROUND(E35*P35,2)</f>
        <v>0</v>
      </c>
      <c r="R35" s="237" t="s">
        <v>182</v>
      </c>
      <c r="S35" s="237" t="s">
        <v>144</v>
      </c>
      <c r="T35" s="238" t="s">
        <v>144</v>
      </c>
      <c r="U35" s="224">
        <v>0.28999999999999998</v>
      </c>
      <c r="V35" s="224">
        <f>ROUND(E35*U35,2)</f>
        <v>0.57999999999999996</v>
      </c>
      <c r="W35" s="224"/>
      <c r="X35" s="224" t="s">
        <v>173</v>
      </c>
      <c r="Y35" s="215"/>
      <c r="Z35" s="215"/>
      <c r="AA35" s="215"/>
      <c r="AB35" s="215"/>
      <c r="AC35" s="215"/>
      <c r="AD35" s="215"/>
      <c r="AE35" s="215"/>
      <c r="AF35" s="215"/>
      <c r="AG35" s="215" t="s">
        <v>174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5">
      <c r="A36" s="222"/>
      <c r="B36" s="223"/>
      <c r="C36" s="262" t="s">
        <v>202</v>
      </c>
      <c r="D36" s="258"/>
      <c r="E36" s="259">
        <v>0.47520000000000001</v>
      </c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24"/>
      <c r="Y36" s="215"/>
      <c r="Z36" s="215"/>
      <c r="AA36" s="215"/>
      <c r="AB36" s="215"/>
      <c r="AC36" s="215"/>
      <c r="AD36" s="215"/>
      <c r="AE36" s="215"/>
      <c r="AF36" s="215"/>
      <c r="AG36" s="215" t="s">
        <v>178</v>
      </c>
      <c r="AH36" s="215">
        <v>0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5">
      <c r="A37" s="222"/>
      <c r="B37" s="223"/>
      <c r="C37" s="262" t="s">
        <v>208</v>
      </c>
      <c r="D37" s="258"/>
      <c r="E37" s="259">
        <v>1.5416000000000001</v>
      </c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15"/>
      <c r="Z37" s="215"/>
      <c r="AA37" s="215"/>
      <c r="AB37" s="215"/>
      <c r="AC37" s="215"/>
      <c r="AD37" s="215"/>
      <c r="AE37" s="215"/>
      <c r="AF37" s="215"/>
      <c r="AG37" s="215" t="s">
        <v>178</v>
      </c>
      <c r="AH37" s="215">
        <v>0</v>
      </c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ht="20.399999999999999" outlineLevel="1" x14ac:dyDescent="0.25">
      <c r="A38" s="232">
        <v>12</v>
      </c>
      <c r="B38" s="233" t="s">
        <v>211</v>
      </c>
      <c r="C38" s="251" t="s">
        <v>212</v>
      </c>
      <c r="D38" s="234" t="s">
        <v>181</v>
      </c>
      <c r="E38" s="235">
        <v>2.4382999999999999</v>
      </c>
      <c r="F38" s="236"/>
      <c r="G38" s="237">
        <f>ROUND(E38*F38,2)</f>
        <v>0</v>
      </c>
      <c r="H38" s="236"/>
      <c r="I38" s="237">
        <f>ROUND(E38*H38,2)</f>
        <v>0</v>
      </c>
      <c r="J38" s="236"/>
      <c r="K38" s="237">
        <f>ROUND(E38*J38,2)</f>
        <v>0</v>
      </c>
      <c r="L38" s="237">
        <v>21</v>
      </c>
      <c r="M38" s="237">
        <f>G38*(1+L38/100)</f>
        <v>0</v>
      </c>
      <c r="N38" s="237">
        <v>0</v>
      </c>
      <c r="O38" s="237">
        <f>ROUND(E38*N38,2)</f>
        <v>0</v>
      </c>
      <c r="P38" s="237">
        <v>0</v>
      </c>
      <c r="Q38" s="237">
        <f>ROUND(E38*P38,2)</f>
        <v>0</v>
      </c>
      <c r="R38" s="237" t="s">
        <v>182</v>
      </c>
      <c r="S38" s="237" t="s">
        <v>144</v>
      </c>
      <c r="T38" s="238" t="s">
        <v>144</v>
      </c>
      <c r="U38" s="224">
        <v>0.19</v>
      </c>
      <c r="V38" s="224">
        <f>ROUND(E38*U38,2)</f>
        <v>0.46</v>
      </c>
      <c r="W38" s="224"/>
      <c r="X38" s="224" t="s">
        <v>173</v>
      </c>
      <c r="Y38" s="215"/>
      <c r="Z38" s="215"/>
      <c r="AA38" s="215"/>
      <c r="AB38" s="215"/>
      <c r="AC38" s="215"/>
      <c r="AD38" s="215"/>
      <c r="AE38" s="215"/>
      <c r="AF38" s="215"/>
      <c r="AG38" s="215" t="s">
        <v>174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5">
      <c r="A39" s="222"/>
      <c r="B39" s="223"/>
      <c r="C39" s="262" t="s">
        <v>206</v>
      </c>
      <c r="D39" s="258"/>
      <c r="E39" s="259">
        <v>2.4382999999999999</v>
      </c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4"/>
      <c r="V39" s="224"/>
      <c r="W39" s="224"/>
      <c r="X39" s="224"/>
      <c r="Y39" s="215"/>
      <c r="Z39" s="215"/>
      <c r="AA39" s="215"/>
      <c r="AB39" s="215"/>
      <c r="AC39" s="215"/>
      <c r="AD39" s="215"/>
      <c r="AE39" s="215"/>
      <c r="AF39" s="215"/>
      <c r="AG39" s="215" t="s">
        <v>178</v>
      </c>
      <c r="AH39" s="215">
        <v>0</v>
      </c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5">
      <c r="A40" s="232">
        <v>13</v>
      </c>
      <c r="B40" s="233" t="s">
        <v>213</v>
      </c>
      <c r="C40" s="251" t="s">
        <v>214</v>
      </c>
      <c r="D40" s="234" t="s">
        <v>181</v>
      </c>
      <c r="E40" s="235">
        <v>-0.49896000000000001</v>
      </c>
      <c r="F40" s="236"/>
      <c r="G40" s="237">
        <f>ROUND(E40*F40,2)</f>
        <v>0</v>
      </c>
      <c r="H40" s="236"/>
      <c r="I40" s="237">
        <f>ROUND(E40*H40,2)</f>
        <v>0</v>
      </c>
      <c r="J40" s="236"/>
      <c r="K40" s="237">
        <f>ROUND(E40*J40,2)</f>
        <v>0</v>
      </c>
      <c r="L40" s="237">
        <v>21</v>
      </c>
      <c r="M40" s="237">
        <f>G40*(1+L40/100)</f>
        <v>0</v>
      </c>
      <c r="N40" s="237">
        <v>8.8999999999999999E-3</v>
      </c>
      <c r="O40" s="237">
        <f>ROUND(E40*N40,2)</f>
        <v>0</v>
      </c>
      <c r="P40" s="237">
        <v>0</v>
      </c>
      <c r="Q40" s="237">
        <f>ROUND(E40*P40,2)</f>
        <v>0</v>
      </c>
      <c r="R40" s="237" t="s">
        <v>215</v>
      </c>
      <c r="S40" s="237" t="s">
        <v>144</v>
      </c>
      <c r="T40" s="238" t="s">
        <v>144</v>
      </c>
      <c r="U40" s="224">
        <v>0</v>
      </c>
      <c r="V40" s="224">
        <f>ROUND(E40*U40,2)</f>
        <v>0</v>
      </c>
      <c r="W40" s="224"/>
      <c r="X40" s="224" t="s">
        <v>216</v>
      </c>
      <c r="Y40" s="215"/>
      <c r="Z40" s="215"/>
      <c r="AA40" s="215"/>
      <c r="AB40" s="215"/>
      <c r="AC40" s="215"/>
      <c r="AD40" s="215"/>
      <c r="AE40" s="215"/>
      <c r="AF40" s="215"/>
      <c r="AG40" s="215" t="s">
        <v>217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5">
      <c r="A41" s="222"/>
      <c r="B41" s="223"/>
      <c r="C41" s="262" t="s">
        <v>218</v>
      </c>
      <c r="D41" s="258"/>
      <c r="E41" s="259">
        <v>-0.49896000000000001</v>
      </c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15"/>
      <c r="Z41" s="215"/>
      <c r="AA41" s="215"/>
      <c r="AB41" s="215"/>
      <c r="AC41" s="215"/>
      <c r="AD41" s="215"/>
      <c r="AE41" s="215"/>
      <c r="AF41" s="215"/>
      <c r="AG41" s="215" t="s">
        <v>178</v>
      </c>
      <c r="AH41" s="215">
        <v>0</v>
      </c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ht="20.399999999999999" outlineLevel="1" x14ac:dyDescent="0.25">
      <c r="A42" s="232">
        <v>14</v>
      </c>
      <c r="B42" s="233" t="s">
        <v>219</v>
      </c>
      <c r="C42" s="251" t="s">
        <v>220</v>
      </c>
      <c r="D42" s="234" t="s">
        <v>181</v>
      </c>
      <c r="E42" s="235">
        <v>0.49896000000000001</v>
      </c>
      <c r="F42" s="236"/>
      <c r="G42" s="237">
        <f>ROUND(E42*F42,2)</f>
        <v>0</v>
      </c>
      <c r="H42" s="236"/>
      <c r="I42" s="237">
        <f>ROUND(E42*H42,2)</f>
        <v>0</v>
      </c>
      <c r="J42" s="236"/>
      <c r="K42" s="237">
        <f>ROUND(E42*J42,2)</f>
        <v>0</v>
      </c>
      <c r="L42" s="237">
        <v>21</v>
      </c>
      <c r="M42" s="237">
        <f>G42*(1+L42/100)</f>
        <v>0</v>
      </c>
      <c r="N42" s="237">
        <v>1.2E-2</v>
      </c>
      <c r="O42" s="237">
        <f>ROUND(E42*N42,2)</f>
        <v>0.01</v>
      </c>
      <c r="P42" s="237">
        <v>0</v>
      </c>
      <c r="Q42" s="237">
        <f>ROUND(E42*P42,2)</f>
        <v>0</v>
      </c>
      <c r="R42" s="237" t="s">
        <v>215</v>
      </c>
      <c r="S42" s="237" t="s">
        <v>144</v>
      </c>
      <c r="T42" s="238" t="s">
        <v>144</v>
      </c>
      <c r="U42" s="224">
        <v>0</v>
      </c>
      <c r="V42" s="224">
        <f>ROUND(E42*U42,2)</f>
        <v>0</v>
      </c>
      <c r="W42" s="224"/>
      <c r="X42" s="224" t="s">
        <v>216</v>
      </c>
      <c r="Y42" s="215"/>
      <c r="Z42" s="215"/>
      <c r="AA42" s="215"/>
      <c r="AB42" s="215"/>
      <c r="AC42" s="215"/>
      <c r="AD42" s="215"/>
      <c r="AE42" s="215"/>
      <c r="AF42" s="215"/>
      <c r="AG42" s="215" t="s">
        <v>217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5">
      <c r="A43" s="222"/>
      <c r="B43" s="223"/>
      <c r="C43" s="262" t="s">
        <v>221</v>
      </c>
      <c r="D43" s="258"/>
      <c r="E43" s="259">
        <v>0.49896000000000001</v>
      </c>
      <c r="F43" s="224"/>
      <c r="G43" s="224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4"/>
      <c r="Y43" s="215"/>
      <c r="Z43" s="215"/>
      <c r="AA43" s="215"/>
      <c r="AB43" s="215"/>
      <c r="AC43" s="215"/>
      <c r="AD43" s="215"/>
      <c r="AE43" s="215"/>
      <c r="AF43" s="215"/>
      <c r="AG43" s="215" t="s">
        <v>178</v>
      </c>
      <c r="AH43" s="215">
        <v>0</v>
      </c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x14ac:dyDescent="0.25">
      <c r="A44" s="226" t="s">
        <v>139</v>
      </c>
      <c r="B44" s="227" t="s">
        <v>67</v>
      </c>
      <c r="C44" s="250" t="s">
        <v>68</v>
      </c>
      <c r="D44" s="228"/>
      <c r="E44" s="229"/>
      <c r="F44" s="230"/>
      <c r="G44" s="230">
        <f>SUMIF(AG45:AG45,"&lt;&gt;NOR",G45:G45)</f>
        <v>0</v>
      </c>
      <c r="H44" s="230"/>
      <c r="I44" s="230">
        <f>SUM(I45:I45)</f>
        <v>0</v>
      </c>
      <c r="J44" s="230"/>
      <c r="K44" s="230">
        <f>SUM(K45:K45)</f>
        <v>0</v>
      </c>
      <c r="L44" s="230"/>
      <c r="M44" s="230">
        <f>SUM(M45:M45)</f>
        <v>0</v>
      </c>
      <c r="N44" s="230"/>
      <c r="O44" s="230">
        <f>SUM(O45:O45)</f>
        <v>0.05</v>
      </c>
      <c r="P44" s="230"/>
      <c r="Q44" s="230">
        <f>SUM(Q45:Q45)</f>
        <v>0</v>
      </c>
      <c r="R44" s="230"/>
      <c r="S44" s="230"/>
      <c r="T44" s="231"/>
      <c r="U44" s="225"/>
      <c r="V44" s="225">
        <f>SUM(V45:V45)</f>
        <v>0.4</v>
      </c>
      <c r="W44" s="225"/>
      <c r="X44" s="225"/>
      <c r="AG44" t="s">
        <v>140</v>
      </c>
    </row>
    <row r="45" spans="1:60" outlineLevel="1" x14ac:dyDescent="0.25">
      <c r="A45" s="242">
        <v>15</v>
      </c>
      <c r="B45" s="243" t="s">
        <v>222</v>
      </c>
      <c r="C45" s="254" t="s">
        <v>223</v>
      </c>
      <c r="D45" s="244" t="s">
        <v>194</v>
      </c>
      <c r="E45" s="245">
        <v>2</v>
      </c>
      <c r="F45" s="246"/>
      <c r="G45" s="247">
        <f>ROUND(E45*F45,2)</f>
        <v>0</v>
      </c>
      <c r="H45" s="246"/>
      <c r="I45" s="247">
        <f>ROUND(E45*H45,2)</f>
        <v>0</v>
      </c>
      <c r="J45" s="246"/>
      <c r="K45" s="247">
        <f>ROUND(E45*J45,2)</f>
        <v>0</v>
      </c>
      <c r="L45" s="247">
        <v>21</v>
      </c>
      <c r="M45" s="247">
        <f>G45*(1+L45/100)</f>
        <v>0</v>
      </c>
      <c r="N45" s="247">
        <v>2.3980000000000001E-2</v>
      </c>
      <c r="O45" s="247">
        <f>ROUND(E45*N45,2)</f>
        <v>0.05</v>
      </c>
      <c r="P45" s="247">
        <v>0</v>
      </c>
      <c r="Q45" s="247">
        <f>ROUND(E45*P45,2)</f>
        <v>0</v>
      </c>
      <c r="R45" s="247" t="s">
        <v>172</v>
      </c>
      <c r="S45" s="247" t="s">
        <v>144</v>
      </c>
      <c r="T45" s="248" t="s">
        <v>144</v>
      </c>
      <c r="U45" s="224">
        <v>0.2</v>
      </c>
      <c r="V45" s="224">
        <f>ROUND(E45*U45,2)</f>
        <v>0.4</v>
      </c>
      <c r="W45" s="224"/>
      <c r="X45" s="224" t="s">
        <v>173</v>
      </c>
      <c r="Y45" s="215"/>
      <c r="Z45" s="215"/>
      <c r="AA45" s="215"/>
      <c r="AB45" s="215"/>
      <c r="AC45" s="215"/>
      <c r="AD45" s="215"/>
      <c r="AE45" s="215"/>
      <c r="AF45" s="215"/>
      <c r="AG45" s="215" t="s">
        <v>174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x14ac:dyDescent="0.25">
      <c r="A46" s="226" t="s">
        <v>139</v>
      </c>
      <c r="B46" s="227" t="s">
        <v>69</v>
      </c>
      <c r="C46" s="250" t="s">
        <v>70</v>
      </c>
      <c r="D46" s="228"/>
      <c r="E46" s="229"/>
      <c r="F46" s="230"/>
      <c r="G46" s="230">
        <f>SUMIF(AG47:AG71,"&lt;&gt;NOR",G47:G71)</f>
        <v>0</v>
      </c>
      <c r="H46" s="230"/>
      <c r="I46" s="230">
        <f>SUM(I47:I71)</f>
        <v>0</v>
      </c>
      <c r="J46" s="230"/>
      <c r="K46" s="230">
        <f>SUM(K47:K71)</f>
        <v>0</v>
      </c>
      <c r="L46" s="230"/>
      <c r="M46" s="230">
        <f>SUM(M47:M71)</f>
        <v>0</v>
      </c>
      <c r="N46" s="230"/>
      <c r="O46" s="230">
        <f>SUM(O47:O71)</f>
        <v>1.9399999999999997</v>
      </c>
      <c r="P46" s="230"/>
      <c r="Q46" s="230">
        <f>SUM(Q47:Q71)</f>
        <v>0</v>
      </c>
      <c r="R46" s="230"/>
      <c r="S46" s="230"/>
      <c r="T46" s="231"/>
      <c r="U46" s="225"/>
      <c r="V46" s="225">
        <f>SUM(V47:V71)</f>
        <v>93.85</v>
      </c>
      <c r="W46" s="225"/>
      <c r="X46" s="225"/>
      <c r="AG46" t="s">
        <v>140</v>
      </c>
    </row>
    <row r="47" spans="1:60" outlineLevel="1" x14ac:dyDescent="0.25">
      <c r="A47" s="232">
        <v>16</v>
      </c>
      <c r="B47" s="233" t="s">
        <v>224</v>
      </c>
      <c r="C47" s="251" t="s">
        <v>225</v>
      </c>
      <c r="D47" s="234" t="s">
        <v>181</v>
      </c>
      <c r="E47" s="235">
        <v>26.877600000000001</v>
      </c>
      <c r="F47" s="236"/>
      <c r="G47" s="237">
        <f>ROUND(E47*F47,2)</f>
        <v>0</v>
      </c>
      <c r="H47" s="236"/>
      <c r="I47" s="237">
        <f>ROUND(E47*H47,2)</f>
        <v>0</v>
      </c>
      <c r="J47" s="236"/>
      <c r="K47" s="237">
        <f>ROUND(E47*J47,2)</f>
        <v>0</v>
      </c>
      <c r="L47" s="237">
        <v>21</v>
      </c>
      <c r="M47" s="237">
        <f>G47*(1+L47/100)</f>
        <v>0</v>
      </c>
      <c r="N47" s="237">
        <v>4.0000000000000003E-5</v>
      </c>
      <c r="O47" s="237">
        <f>ROUND(E47*N47,2)</f>
        <v>0</v>
      </c>
      <c r="P47" s="237">
        <v>0</v>
      </c>
      <c r="Q47" s="237">
        <f>ROUND(E47*P47,2)</f>
        <v>0</v>
      </c>
      <c r="R47" s="237" t="s">
        <v>182</v>
      </c>
      <c r="S47" s="237" t="s">
        <v>144</v>
      </c>
      <c r="T47" s="238" t="s">
        <v>144</v>
      </c>
      <c r="U47" s="224">
        <v>7.8E-2</v>
      </c>
      <c r="V47" s="224">
        <f>ROUND(E47*U47,2)</f>
        <v>2.1</v>
      </c>
      <c r="W47" s="224"/>
      <c r="X47" s="224" t="s">
        <v>173</v>
      </c>
      <c r="Y47" s="215"/>
      <c r="Z47" s="215"/>
      <c r="AA47" s="215"/>
      <c r="AB47" s="215"/>
      <c r="AC47" s="215"/>
      <c r="AD47" s="215"/>
      <c r="AE47" s="215"/>
      <c r="AF47" s="215"/>
      <c r="AG47" s="215" t="s">
        <v>226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ht="21" outlineLevel="1" x14ac:dyDescent="0.25">
      <c r="A48" s="222"/>
      <c r="B48" s="223"/>
      <c r="C48" s="261" t="s">
        <v>227</v>
      </c>
      <c r="D48" s="260"/>
      <c r="E48" s="260"/>
      <c r="F48" s="260"/>
      <c r="G48" s="260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15"/>
      <c r="Z48" s="215"/>
      <c r="AA48" s="215"/>
      <c r="AB48" s="215"/>
      <c r="AC48" s="215"/>
      <c r="AD48" s="215"/>
      <c r="AE48" s="215"/>
      <c r="AF48" s="215"/>
      <c r="AG48" s="215" t="s">
        <v>176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40" t="str">
        <f>C48</f>
        <v>které se zřizují před úpravami povrchu, a obalení osazených dveřních zárubní před znečištěním při úpravách povrchu nástřikem plastických maltovin včetně pozdějšího odkrytí,</v>
      </c>
      <c r="BB48" s="215"/>
      <c r="BC48" s="215"/>
      <c r="BD48" s="215"/>
      <c r="BE48" s="215"/>
      <c r="BF48" s="215"/>
      <c r="BG48" s="215"/>
      <c r="BH48" s="215"/>
    </row>
    <row r="49" spans="1:60" outlineLevel="1" x14ac:dyDescent="0.25">
      <c r="A49" s="222"/>
      <c r="B49" s="223"/>
      <c r="C49" s="262" t="s">
        <v>228</v>
      </c>
      <c r="D49" s="258"/>
      <c r="E49" s="259">
        <v>26.877600000000001</v>
      </c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15"/>
      <c r="Z49" s="215"/>
      <c r="AA49" s="215"/>
      <c r="AB49" s="215"/>
      <c r="AC49" s="215"/>
      <c r="AD49" s="215"/>
      <c r="AE49" s="215"/>
      <c r="AF49" s="215"/>
      <c r="AG49" s="215" t="s">
        <v>178</v>
      </c>
      <c r="AH49" s="215">
        <v>0</v>
      </c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ht="20.399999999999999" outlineLevel="1" x14ac:dyDescent="0.25">
      <c r="A50" s="232">
        <v>17</v>
      </c>
      <c r="B50" s="233" t="s">
        <v>229</v>
      </c>
      <c r="C50" s="251" t="s">
        <v>230</v>
      </c>
      <c r="D50" s="234" t="s">
        <v>181</v>
      </c>
      <c r="E50" s="235">
        <v>2.4256000000000002</v>
      </c>
      <c r="F50" s="236"/>
      <c r="G50" s="237">
        <f>ROUND(E50*F50,2)</f>
        <v>0</v>
      </c>
      <c r="H50" s="236"/>
      <c r="I50" s="237">
        <f>ROUND(E50*H50,2)</f>
        <v>0</v>
      </c>
      <c r="J50" s="236"/>
      <c r="K50" s="237">
        <f>ROUND(E50*J50,2)</f>
        <v>0</v>
      </c>
      <c r="L50" s="237">
        <v>21</v>
      </c>
      <c r="M50" s="237">
        <f>G50*(1+L50/100)</f>
        <v>0</v>
      </c>
      <c r="N50" s="237">
        <v>6.8000000000000005E-2</v>
      </c>
      <c r="O50" s="237">
        <f>ROUND(E50*N50,2)</f>
        <v>0.16</v>
      </c>
      <c r="P50" s="237">
        <v>0</v>
      </c>
      <c r="Q50" s="237">
        <f>ROUND(E50*P50,2)</f>
        <v>0</v>
      </c>
      <c r="R50" s="237" t="s">
        <v>172</v>
      </c>
      <c r="S50" s="237" t="s">
        <v>144</v>
      </c>
      <c r="T50" s="238" t="s">
        <v>144</v>
      </c>
      <c r="U50" s="224">
        <v>0.71</v>
      </c>
      <c r="V50" s="224">
        <f>ROUND(E50*U50,2)</f>
        <v>1.72</v>
      </c>
      <c r="W50" s="224"/>
      <c r="X50" s="224" t="s">
        <v>173</v>
      </c>
      <c r="Y50" s="215"/>
      <c r="Z50" s="215"/>
      <c r="AA50" s="215"/>
      <c r="AB50" s="215"/>
      <c r="AC50" s="215"/>
      <c r="AD50" s="215"/>
      <c r="AE50" s="215"/>
      <c r="AF50" s="215"/>
      <c r="AG50" s="215" t="s">
        <v>174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5">
      <c r="A51" s="222"/>
      <c r="B51" s="223"/>
      <c r="C51" s="261" t="s">
        <v>231</v>
      </c>
      <c r="D51" s="260"/>
      <c r="E51" s="260"/>
      <c r="F51" s="260"/>
      <c r="G51" s="260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15"/>
      <c r="Z51" s="215"/>
      <c r="AA51" s="215"/>
      <c r="AB51" s="215"/>
      <c r="AC51" s="215"/>
      <c r="AD51" s="215"/>
      <c r="AE51" s="215"/>
      <c r="AF51" s="215"/>
      <c r="AG51" s="215" t="s">
        <v>176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5">
      <c r="A52" s="222"/>
      <c r="B52" s="223"/>
      <c r="C52" s="262" t="s">
        <v>232</v>
      </c>
      <c r="D52" s="258"/>
      <c r="E52" s="259">
        <v>2.4256000000000002</v>
      </c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15"/>
      <c r="Z52" s="215"/>
      <c r="AA52" s="215"/>
      <c r="AB52" s="215"/>
      <c r="AC52" s="215"/>
      <c r="AD52" s="215"/>
      <c r="AE52" s="215"/>
      <c r="AF52" s="215"/>
      <c r="AG52" s="215" t="s">
        <v>178</v>
      </c>
      <c r="AH52" s="215">
        <v>0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ht="20.399999999999999" outlineLevel="1" x14ac:dyDescent="0.25">
      <c r="A53" s="232">
        <v>18</v>
      </c>
      <c r="B53" s="233" t="s">
        <v>233</v>
      </c>
      <c r="C53" s="251" t="s">
        <v>234</v>
      </c>
      <c r="D53" s="234" t="s">
        <v>181</v>
      </c>
      <c r="E53" s="235">
        <v>100.432</v>
      </c>
      <c r="F53" s="236"/>
      <c r="G53" s="237">
        <f>ROUND(E53*F53,2)</f>
        <v>0</v>
      </c>
      <c r="H53" s="236"/>
      <c r="I53" s="237">
        <f>ROUND(E53*H53,2)</f>
        <v>0</v>
      </c>
      <c r="J53" s="236"/>
      <c r="K53" s="237">
        <f>ROUND(E53*J53,2)</f>
        <v>0</v>
      </c>
      <c r="L53" s="237">
        <v>21</v>
      </c>
      <c r="M53" s="237">
        <f>G53*(1+L53/100)</f>
        <v>0</v>
      </c>
      <c r="N53" s="237">
        <v>1.038E-2</v>
      </c>
      <c r="O53" s="237">
        <f>ROUND(E53*N53,2)</f>
        <v>1.04</v>
      </c>
      <c r="P53" s="237">
        <v>0</v>
      </c>
      <c r="Q53" s="237">
        <f>ROUND(E53*P53,2)</f>
        <v>0</v>
      </c>
      <c r="R53" s="237" t="s">
        <v>172</v>
      </c>
      <c r="S53" s="237" t="s">
        <v>144</v>
      </c>
      <c r="T53" s="238" t="s">
        <v>144</v>
      </c>
      <c r="U53" s="224">
        <v>0.34</v>
      </c>
      <c r="V53" s="224">
        <f>ROUND(E53*U53,2)</f>
        <v>34.15</v>
      </c>
      <c r="W53" s="224"/>
      <c r="X53" s="224" t="s">
        <v>173</v>
      </c>
      <c r="Y53" s="215"/>
      <c r="Z53" s="215"/>
      <c r="AA53" s="215"/>
      <c r="AB53" s="215"/>
      <c r="AC53" s="215"/>
      <c r="AD53" s="215"/>
      <c r="AE53" s="215"/>
      <c r="AF53" s="215"/>
      <c r="AG53" s="215" t="s">
        <v>174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5">
      <c r="A54" s="222"/>
      <c r="B54" s="223"/>
      <c r="C54" s="252" t="s">
        <v>235</v>
      </c>
      <c r="D54" s="239"/>
      <c r="E54" s="239"/>
      <c r="F54" s="239"/>
      <c r="G54" s="239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15"/>
      <c r="Z54" s="215"/>
      <c r="AA54" s="215"/>
      <c r="AB54" s="215"/>
      <c r="AC54" s="215"/>
      <c r="AD54" s="215"/>
      <c r="AE54" s="215"/>
      <c r="AF54" s="215"/>
      <c r="AG54" s="215" t="s">
        <v>149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5">
      <c r="A55" s="222"/>
      <c r="B55" s="223"/>
      <c r="C55" s="262" t="s">
        <v>236</v>
      </c>
      <c r="D55" s="258"/>
      <c r="E55" s="259">
        <v>118.35720000000001</v>
      </c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15"/>
      <c r="Z55" s="215"/>
      <c r="AA55" s="215"/>
      <c r="AB55" s="215"/>
      <c r="AC55" s="215"/>
      <c r="AD55" s="215"/>
      <c r="AE55" s="215"/>
      <c r="AF55" s="215"/>
      <c r="AG55" s="215" t="s">
        <v>178</v>
      </c>
      <c r="AH55" s="215">
        <v>0</v>
      </c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5">
      <c r="A56" s="222"/>
      <c r="B56" s="223"/>
      <c r="C56" s="262" t="s">
        <v>237</v>
      </c>
      <c r="D56" s="258"/>
      <c r="E56" s="259">
        <v>-17.9252</v>
      </c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4"/>
      <c r="Y56" s="215"/>
      <c r="Z56" s="215"/>
      <c r="AA56" s="215"/>
      <c r="AB56" s="215"/>
      <c r="AC56" s="215"/>
      <c r="AD56" s="215"/>
      <c r="AE56" s="215"/>
      <c r="AF56" s="215"/>
      <c r="AG56" s="215" t="s">
        <v>178</v>
      </c>
      <c r="AH56" s="215">
        <v>0</v>
      </c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5">
      <c r="A57" s="232">
        <v>19</v>
      </c>
      <c r="B57" s="233" t="s">
        <v>238</v>
      </c>
      <c r="C57" s="251" t="s">
        <v>239</v>
      </c>
      <c r="D57" s="234" t="s">
        <v>181</v>
      </c>
      <c r="E57" s="235">
        <v>3.3239999999999998</v>
      </c>
      <c r="F57" s="236"/>
      <c r="G57" s="237">
        <f>ROUND(E57*F57,2)</f>
        <v>0</v>
      </c>
      <c r="H57" s="236"/>
      <c r="I57" s="237">
        <f>ROUND(E57*H57,2)</f>
        <v>0</v>
      </c>
      <c r="J57" s="236"/>
      <c r="K57" s="237">
        <f>ROUND(E57*J57,2)</f>
        <v>0</v>
      </c>
      <c r="L57" s="237">
        <v>21</v>
      </c>
      <c r="M57" s="237">
        <f>G57*(1+L57/100)</f>
        <v>0</v>
      </c>
      <c r="N57" s="237">
        <v>3.4909999999999997E-2</v>
      </c>
      <c r="O57" s="237">
        <f>ROUND(E57*N57,2)</f>
        <v>0.12</v>
      </c>
      <c r="P57" s="237">
        <v>0</v>
      </c>
      <c r="Q57" s="237">
        <f>ROUND(E57*P57,2)</f>
        <v>0</v>
      </c>
      <c r="R57" s="237" t="s">
        <v>172</v>
      </c>
      <c r="S57" s="237" t="s">
        <v>144</v>
      </c>
      <c r="T57" s="238" t="s">
        <v>144</v>
      </c>
      <c r="U57" s="224">
        <v>1.1841699999999999</v>
      </c>
      <c r="V57" s="224">
        <f>ROUND(E57*U57,2)</f>
        <v>3.94</v>
      </c>
      <c r="W57" s="224"/>
      <c r="X57" s="224" t="s">
        <v>173</v>
      </c>
      <c r="Y57" s="215"/>
      <c r="Z57" s="215"/>
      <c r="AA57" s="215"/>
      <c r="AB57" s="215"/>
      <c r="AC57" s="215"/>
      <c r="AD57" s="215"/>
      <c r="AE57" s="215"/>
      <c r="AF57" s="215"/>
      <c r="AG57" s="215" t="s">
        <v>174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5">
      <c r="A58" s="222"/>
      <c r="B58" s="223"/>
      <c r="C58" s="261" t="s">
        <v>240</v>
      </c>
      <c r="D58" s="260"/>
      <c r="E58" s="260"/>
      <c r="F58" s="260"/>
      <c r="G58" s="260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15"/>
      <c r="Z58" s="215"/>
      <c r="AA58" s="215"/>
      <c r="AB58" s="215"/>
      <c r="AC58" s="215"/>
      <c r="AD58" s="215"/>
      <c r="AE58" s="215"/>
      <c r="AF58" s="215"/>
      <c r="AG58" s="215" t="s">
        <v>176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40" t="str">
        <f>C58</f>
        <v>okenního nebo dveřního, z pomocného pracovního lešení o výšce podlahy do 1900 mm a pro zatížení do 1,5 kPa,</v>
      </c>
      <c r="BB58" s="215"/>
      <c r="BC58" s="215"/>
      <c r="BD58" s="215"/>
      <c r="BE58" s="215"/>
      <c r="BF58" s="215"/>
      <c r="BG58" s="215"/>
      <c r="BH58" s="215"/>
    </row>
    <row r="59" spans="1:60" outlineLevel="1" x14ac:dyDescent="0.25">
      <c r="A59" s="222"/>
      <c r="B59" s="223"/>
      <c r="C59" s="262" t="s">
        <v>241</v>
      </c>
      <c r="D59" s="258"/>
      <c r="E59" s="259">
        <v>3.3239999999999998</v>
      </c>
      <c r="F59" s="224"/>
      <c r="G59" s="224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15"/>
      <c r="Z59" s="215"/>
      <c r="AA59" s="215"/>
      <c r="AB59" s="215"/>
      <c r="AC59" s="215"/>
      <c r="AD59" s="215"/>
      <c r="AE59" s="215"/>
      <c r="AF59" s="215"/>
      <c r="AG59" s="215" t="s">
        <v>178</v>
      </c>
      <c r="AH59" s="215">
        <v>0</v>
      </c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5">
      <c r="A60" s="232">
        <v>20</v>
      </c>
      <c r="B60" s="233" t="s">
        <v>242</v>
      </c>
      <c r="C60" s="251" t="s">
        <v>243</v>
      </c>
      <c r="D60" s="234" t="s">
        <v>181</v>
      </c>
      <c r="E60" s="235">
        <v>117.8616</v>
      </c>
      <c r="F60" s="236"/>
      <c r="G60" s="237">
        <f>ROUND(E60*F60,2)</f>
        <v>0</v>
      </c>
      <c r="H60" s="236"/>
      <c r="I60" s="237">
        <f>ROUND(E60*H60,2)</f>
        <v>0</v>
      </c>
      <c r="J60" s="236"/>
      <c r="K60" s="237">
        <f>ROUND(E60*J60,2)</f>
        <v>0</v>
      </c>
      <c r="L60" s="237">
        <v>21</v>
      </c>
      <c r="M60" s="237">
        <f>G60*(1+L60/100)</f>
        <v>0</v>
      </c>
      <c r="N60" s="237">
        <v>3.63E-3</v>
      </c>
      <c r="O60" s="237">
        <f>ROUND(E60*N60,2)</f>
        <v>0.43</v>
      </c>
      <c r="P60" s="237">
        <v>0</v>
      </c>
      <c r="Q60" s="237">
        <f>ROUND(E60*P60,2)</f>
        <v>0</v>
      </c>
      <c r="R60" s="237" t="s">
        <v>182</v>
      </c>
      <c r="S60" s="237" t="s">
        <v>144</v>
      </c>
      <c r="T60" s="238" t="s">
        <v>144</v>
      </c>
      <c r="U60" s="224">
        <v>0.3</v>
      </c>
      <c r="V60" s="224">
        <f>ROUND(E60*U60,2)</f>
        <v>35.36</v>
      </c>
      <c r="W60" s="224"/>
      <c r="X60" s="224" t="s">
        <v>173</v>
      </c>
      <c r="Y60" s="215"/>
      <c r="Z60" s="215"/>
      <c r="AA60" s="215"/>
      <c r="AB60" s="215"/>
      <c r="AC60" s="215"/>
      <c r="AD60" s="215"/>
      <c r="AE60" s="215"/>
      <c r="AF60" s="215"/>
      <c r="AG60" s="215" t="s">
        <v>226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5">
      <c r="A61" s="222"/>
      <c r="B61" s="223"/>
      <c r="C61" s="261" t="s">
        <v>244</v>
      </c>
      <c r="D61" s="260"/>
      <c r="E61" s="260"/>
      <c r="F61" s="260"/>
      <c r="G61" s="260"/>
      <c r="H61" s="224"/>
      <c r="I61" s="224"/>
      <c r="J61" s="224"/>
      <c r="K61" s="224"/>
      <c r="L61" s="224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24"/>
      <c r="Y61" s="215"/>
      <c r="Z61" s="215"/>
      <c r="AA61" s="215"/>
      <c r="AB61" s="215"/>
      <c r="AC61" s="215"/>
      <c r="AD61" s="215"/>
      <c r="AE61" s="215"/>
      <c r="AF61" s="215"/>
      <c r="AG61" s="215" t="s">
        <v>176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5">
      <c r="A62" s="222"/>
      <c r="B62" s="223"/>
      <c r="C62" s="262" t="s">
        <v>245</v>
      </c>
      <c r="D62" s="258"/>
      <c r="E62" s="259">
        <v>127.79519999999999</v>
      </c>
      <c r="F62" s="224"/>
      <c r="G62" s="224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24"/>
      <c r="Y62" s="215"/>
      <c r="Z62" s="215"/>
      <c r="AA62" s="215"/>
      <c r="AB62" s="215"/>
      <c r="AC62" s="215"/>
      <c r="AD62" s="215"/>
      <c r="AE62" s="215"/>
      <c r="AF62" s="215"/>
      <c r="AG62" s="215" t="s">
        <v>178</v>
      </c>
      <c r="AH62" s="215">
        <v>0</v>
      </c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5">
      <c r="A63" s="222"/>
      <c r="B63" s="223"/>
      <c r="C63" s="262" t="s">
        <v>246</v>
      </c>
      <c r="D63" s="258"/>
      <c r="E63" s="259">
        <v>-19.793600000000001</v>
      </c>
      <c r="F63" s="224"/>
      <c r="G63" s="224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24"/>
      <c r="Y63" s="215"/>
      <c r="Z63" s="215"/>
      <c r="AA63" s="215"/>
      <c r="AB63" s="215"/>
      <c r="AC63" s="215"/>
      <c r="AD63" s="215"/>
      <c r="AE63" s="215"/>
      <c r="AF63" s="215"/>
      <c r="AG63" s="215" t="s">
        <v>178</v>
      </c>
      <c r="AH63" s="215">
        <v>0</v>
      </c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5">
      <c r="A64" s="222"/>
      <c r="B64" s="223"/>
      <c r="C64" s="262" t="s">
        <v>247</v>
      </c>
      <c r="D64" s="258"/>
      <c r="E64" s="259">
        <v>9.86</v>
      </c>
      <c r="F64" s="224"/>
      <c r="G64" s="224"/>
      <c r="H64" s="224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24"/>
      <c r="Y64" s="215"/>
      <c r="Z64" s="215"/>
      <c r="AA64" s="215"/>
      <c r="AB64" s="215"/>
      <c r="AC64" s="215"/>
      <c r="AD64" s="215"/>
      <c r="AE64" s="215"/>
      <c r="AF64" s="215"/>
      <c r="AG64" s="215" t="s">
        <v>178</v>
      </c>
      <c r="AH64" s="215">
        <v>0</v>
      </c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5">
      <c r="A65" s="232">
        <v>21</v>
      </c>
      <c r="B65" s="233" t="s">
        <v>248</v>
      </c>
      <c r="C65" s="251" t="s">
        <v>249</v>
      </c>
      <c r="D65" s="234" t="s">
        <v>250</v>
      </c>
      <c r="E65" s="235">
        <v>33.76</v>
      </c>
      <c r="F65" s="236"/>
      <c r="G65" s="237">
        <f>ROUND(E65*F65,2)</f>
        <v>0</v>
      </c>
      <c r="H65" s="236"/>
      <c r="I65" s="237">
        <f>ROUND(E65*H65,2)</f>
        <v>0</v>
      </c>
      <c r="J65" s="236"/>
      <c r="K65" s="237">
        <f>ROUND(E65*J65,2)</f>
        <v>0</v>
      </c>
      <c r="L65" s="237">
        <v>21</v>
      </c>
      <c r="M65" s="237">
        <f>G65*(1+L65/100)</f>
        <v>0</v>
      </c>
      <c r="N65" s="237">
        <v>4.6000000000000001E-4</v>
      </c>
      <c r="O65" s="237">
        <f>ROUND(E65*N65,2)</f>
        <v>0.02</v>
      </c>
      <c r="P65" s="237">
        <v>0</v>
      </c>
      <c r="Q65" s="237">
        <f>ROUND(E65*P65,2)</f>
        <v>0</v>
      </c>
      <c r="R65" s="237" t="s">
        <v>182</v>
      </c>
      <c r="S65" s="237" t="s">
        <v>144</v>
      </c>
      <c r="T65" s="238" t="s">
        <v>144</v>
      </c>
      <c r="U65" s="224">
        <v>0</v>
      </c>
      <c r="V65" s="224">
        <f>ROUND(E65*U65,2)</f>
        <v>0</v>
      </c>
      <c r="W65" s="224"/>
      <c r="X65" s="224" t="s">
        <v>173</v>
      </c>
      <c r="Y65" s="215"/>
      <c r="Z65" s="215"/>
      <c r="AA65" s="215"/>
      <c r="AB65" s="215"/>
      <c r="AC65" s="215"/>
      <c r="AD65" s="215"/>
      <c r="AE65" s="215"/>
      <c r="AF65" s="215"/>
      <c r="AG65" s="215" t="s">
        <v>174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5">
      <c r="A66" s="222"/>
      <c r="B66" s="223"/>
      <c r="C66" s="261" t="s">
        <v>251</v>
      </c>
      <c r="D66" s="260"/>
      <c r="E66" s="260"/>
      <c r="F66" s="260"/>
      <c r="G66" s="260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24"/>
      <c r="Y66" s="215"/>
      <c r="Z66" s="215"/>
      <c r="AA66" s="215"/>
      <c r="AB66" s="215"/>
      <c r="AC66" s="215"/>
      <c r="AD66" s="215"/>
      <c r="AE66" s="215"/>
      <c r="AF66" s="215"/>
      <c r="AG66" s="215" t="s">
        <v>176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40" t="str">
        <f>C66</f>
        <v>omítka vápenocementová, strojně nebo ručně nanášená v podlaží i ve schodišti na jakýkoliv druh podkladu, kompletní souvrství</v>
      </c>
      <c r="BB66" s="215"/>
      <c r="BC66" s="215"/>
      <c r="BD66" s="215"/>
      <c r="BE66" s="215"/>
      <c r="BF66" s="215"/>
      <c r="BG66" s="215"/>
      <c r="BH66" s="215"/>
    </row>
    <row r="67" spans="1:60" outlineLevel="1" x14ac:dyDescent="0.25">
      <c r="A67" s="222"/>
      <c r="B67" s="223"/>
      <c r="C67" s="262" t="s">
        <v>252</v>
      </c>
      <c r="D67" s="258"/>
      <c r="E67" s="259">
        <v>33.76</v>
      </c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24"/>
      <c r="Y67" s="215"/>
      <c r="Z67" s="215"/>
      <c r="AA67" s="215"/>
      <c r="AB67" s="215"/>
      <c r="AC67" s="215"/>
      <c r="AD67" s="215"/>
      <c r="AE67" s="215"/>
      <c r="AF67" s="215"/>
      <c r="AG67" s="215" t="s">
        <v>178</v>
      </c>
      <c r="AH67" s="215">
        <v>0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5">
      <c r="A68" s="232">
        <v>22</v>
      </c>
      <c r="B68" s="233" t="s">
        <v>253</v>
      </c>
      <c r="C68" s="251" t="s">
        <v>254</v>
      </c>
      <c r="D68" s="234" t="s">
        <v>181</v>
      </c>
      <c r="E68" s="235">
        <v>46.053980000000003</v>
      </c>
      <c r="F68" s="236"/>
      <c r="G68" s="237">
        <f>ROUND(E68*F68,2)</f>
        <v>0</v>
      </c>
      <c r="H68" s="236"/>
      <c r="I68" s="237">
        <f>ROUND(E68*H68,2)</f>
        <v>0</v>
      </c>
      <c r="J68" s="236"/>
      <c r="K68" s="237">
        <f>ROUND(E68*J68,2)</f>
        <v>0</v>
      </c>
      <c r="L68" s="237">
        <v>21</v>
      </c>
      <c r="M68" s="237">
        <f>G68*(1+L68/100)</f>
        <v>0</v>
      </c>
      <c r="N68" s="237">
        <v>3.6099999999999999E-3</v>
      </c>
      <c r="O68" s="237">
        <f>ROUND(E68*N68,2)</f>
        <v>0.17</v>
      </c>
      <c r="P68" s="237">
        <v>0</v>
      </c>
      <c r="Q68" s="237">
        <f>ROUND(E68*P68,2)</f>
        <v>0</v>
      </c>
      <c r="R68" s="237" t="s">
        <v>182</v>
      </c>
      <c r="S68" s="237" t="s">
        <v>144</v>
      </c>
      <c r="T68" s="238" t="s">
        <v>144</v>
      </c>
      <c r="U68" s="224">
        <v>0.36</v>
      </c>
      <c r="V68" s="224">
        <f>ROUND(E68*U68,2)</f>
        <v>16.579999999999998</v>
      </c>
      <c r="W68" s="224"/>
      <c r="X68" s="224" t="s">
        <v>173</v>
      </c>
      <c r="Y68" s="215"/>
      <c r="Z68" s="215"/>
      <c r="AA68" s="215"/>
      <c r="AB68" s="215"/>
      <c r="AC68" s="215"/>
      <c r="AD68" s="215"/>
      <c r="AE68" s="215"/>
      <c r="AF68" s="215"/>
      <c r="AG68" s="215" t="s">
        <v>174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5">
      <c r="A69" s="222"/>
      <c r="B69" s="223"/>
      <c r="C69" s="262" t="s">
        <v>255</v>
      </c>
      <c r="D69" s="258"/>
      <c r="E69" s="259">
        <v>9.5675799999999995</v>
      </c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15"/>
      <c r="Z69" s="215"/>
      <c r="AA69" s="215"/>
      <c r="AB69" s="215"/>
      <c r="AC69" s="215"/>
      <c r="AD69" s="215"/>
      <c r="AE69" s="215"/>
      <c r="AF69" s="215"/>
      <c r="AG69" s="215" t="s">
        <v>178</v>
      </c>
      <c r="AH69" s="215">
        <v>0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5">
      <c r="A70" s="222"/>
      <c r="B70" s="223"/>
      <c r="C70" s="262" t="s">
        <v>256</v>
      </c>
      <c r="D70" s="258"/>
      <c r="E70" s="259">
        <v>36.486400000000003</v>
      </c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24"/>
      <c r="Y70" s="215"/>
      <c r="Z70" s="215"/>
      <c r="AA70" s="215"/>
      <c r="AB70" s="215"/>
      <c r="AC70" s="215"/>
      <c r="AD70" s="215"/>
      <c r="AE70" s="215"/>
      <c r="AF70" s="215"/>
      <c r="AG70" s="215" t="s">
        <v>178</v>
      </c>
      <c r="AH70" s="215">
        <v>0</v>
      </c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5">
      <c r="A71" s="242">
        <v>23</v>
      </c>
      <c r="B71" s="243" t="s">
        <v>257</v>
      </c>
      <c r="C71" s="254" t="s">
        <v>258</v>
      </c>
      <c r="D71" s="244" t="s">
        <v>250</v>
      </c>
      <c r="E71" s="245">
        <v>10</v>
      </c>
      <c r="F71" s="246"/>
      <c r="G71" s="247">
        <f>ROUND(E71*F71,2)</f>
        <v>0</v>
      </c>
      <c r="H71" s="246"/>
      <c r="I71" s="247">
        <f>ROUND(E71*H71,2)</f>
        <v>0</v>
      </c>
      <c r="J71" s="246"/>
      <c r="K71" s="247">
        <f>ROUND(E71*J71,2)</f>
        <v>0</v>
      </c>
      <c r="L71" s="247">
        <v>21</v>
      </c>
      <c r="M71" s="247">
        <f>G71*(1+L71/100)</f>
        <v>0</v>
      </c>
      <c r="N71" s="247">
        <v>0</v>
      </c>
      <c r="O71" s="247">
        <f>ROUND(E71*N71,2)</f>
        <v>0</v>
      </c>
      <c r="P71" s="247">
        <v>0</v>
      </c>
      <c r="Q71" s="247">
        <f>ROUND(E71*P71,2)</f>
        <v>0</v>
      </c>
      <c r="R71" s="247"/>
      <c r="S71" s="247" t="s">
        <v>159</v>
      </c>
      <c r="T71" s="248" t="s">
        <v>145</v>
      </c>
      <c r="U71" s="224">
        <v>0</v>
      </c>
      <c r="V71" s="224">
        <f>ROUND(E71*U71,2)</f>
        <v>0</v>
      </c>
      <c r="W71" s="224"/>
      <c r="X71" s="224" t="s">
        <v>173</v>
      </c>
      <c r="Y71" s="215"/>
      <c r="Z71" s="215"/>
      <c r="AA71" s="215"/>
      <c r="AB71" s="215"/>
      <c r="AC71" s="215"/>
      <c r="AD71" s="215"/>
      <c r="AE71" s="215"/>
      <c r="AF71" s="215"/>
      <c r="AG71" s="215" t="s">
        <v>174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x14ac:dyDescent="0.25">
      <c r="A72" s="226" t="s">
        <v>139</v>
      </c>
      <c r="B72" s="227" t="s">
        <v>71</v>
      </c>
      <c r="C72" s="250" t="s">
        <v>72</v>
      </c>
      <c r="D72" s="228"/>
      <c r="E72" s="229"/>
      <c r="F72" s="230"/>
      <c r="G72" s="230">
        <f>SUMIF(AG73:AG77,"&lt;&gt;NOR",G73:G77)</f>
        <v>0</v>
      </c>
      <c r="H72" s="230"/>
      <c r="I72" s="230">
        <f>SUM(I73:I77)</f>
        <v>0</v>
      </c>
      <c r="J72" s="230"/>
      <c r="K72" s="230">
        <f>SUM(K73:K77)</f>
        <v>0</v>
      </c>
      <c r="L72" s="230"/>
      <c r="M72" s="230">
        <f>SUM(M73:M77)</f>
        <v>0</v>
      </c>
      <c r="N72" s="230"/>
      <c r="O72" s="230">
        <f>SUM(O73:O77)</f>
        <v>0.02</v>
      </c>
      <c r="P72" s="230"/>
      <c r="Q72" s="230">
        <f>SUM(Q73:Q77)</f>
        <v>0</v>
      </c>
      <c r="R72" s="230"/>
      <c r="S72" s="230"/>
      <c r="T72" s="231"/>
      <c r="U72" s="225"/>
      <c r="V72" s="225">
        <f>SUM(V73:V77)</f>
        <v>3.62</v>
      </c>
      <c r="W72" s="225"/>
      <c r="X72" s="225"/>
      <c r="AG72" t="s">
        <v>140</v>
      </c>
    </row>
    <row r="73" spans="1:60" ht="20.399999999999999" outlineLevel="1" x14ac:dyDescent="0.25">
      <c r="A73" s="232">
        <v>24</v>
      </c>
      <c r="B73" s="233" t="s">
        <v>259</v>
      </c>
      <c r="C73" s="251" t="s">
        <v>260</v>
      </c>
      <c r="D73" s="234" t="s">
        <v>181</v>
      </c>
      <c r="E73" s="235">
        <v>1.34</v>
      </c>
      <c r="F73" s="236"/>
      <c r="G73" s="237">
        <f>ROUND(E73*F73,2)</f>
        <v>0</v>
      </c>
      <c r="H73" s="236"/>
      <c r="I73" s="237">
        <f>ROUND(E73*H73,2)</f>
        <v>0</v>
      </c>
      <c r="J73" s="236"/>
      <c r="K73" s="237">
        <f>ROUND(E73*J73,2)</f>
        <v>0</v>
      </c>
      <c r="L73" s="237">
        <v>21</v>
      </c>
      <c r="M73" s="237">
        <f>G73*(1+L73/100)</f>
        <v>0</v>
      </c>
      <c r="N73" s="237">
        <v>1.375E-2</v>
      </c>
      <c r="O73" s="237">
        <f>ROUND(E73*N73,2)</f>
        <v>0.02</v>
      </c>
      <c r="P73" s="237">
        <v>0</v>
      </c>
      <c r="Q73" s="237">
        <f>ROUND(E73*P73,2)</f>
        <v>0</v>
      </c>
      <c r="R73" s="237" t="s">
        <v>182</v>
      </c>
      <c r="S73" s="237" t="s">
        <v>144</v>
      </c>
      <c r="T73" s="238" t="s">
        <v>144</v>
      </c>
      <c r="U73" s="224">
        <v>0.35899999999999999</v>
      </c>
      <c r="V73" s="224">
        <f>ROUND(E73*U73,2)</f>
        <v>0.48</v>
      </c>
      <c r="W73" s="224"/>
      <c r="X73" s="224" t="s">
        <v>173</v>
      </c>
      <c r="Y73" s="215"/>
      <c r="Z73" s="215"/>
      <c r="AA73" s="215"/>
      <c r="AB73" s="215"/>
      <c r="AC73" s="215"/>
      <c r="AD73" s="215"/>
      <c r="AE73" s="215"/>
      <c r="AF73" s="215"/>
      <c r="AG73" s="215" t="s">
        <v>174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5">
      <c r="A74" s="222"/>
      <c r="B74" s="223"/>
      <c r="C74" s="261" t="s">
        <v>261</v>
      </c>
      <c r="D74" s="260"/>
      <c r="E74" s="260"/>
      <c r="F74" s="260"/>
      <c r="G74" s="260"/>
      <c r="H74" s="224"/>
      <c r="I74" s="224"/>
      <c r="J74" s="224"/>
      <c r="K74" s="224"/>
      <c r="L74" s="224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24"/>
      <c r="Y74" s="215"/>
      <c r="Z74" s="215"/>
      <c r="AA74" s="215"/>
      <c r="AB74" s="215"/>
      <c r="AC74" s="215"/>
      <c r="AD74" s="215"/>
      <c r="AE74" s="215"/>
      <c r="AF74" s="215"/>
      <c r="AG74" s="215" t="s">
        <v>176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5">
      <c r="A75" s="222"/>
      <c r="B75" s="223"/>
      <c r="C75" s="262" t="s">
        <v>262</v>
      </c>
      <c r="D75" s="258"/>
      <c r="E75" s="259">
        <v>1.34</v>
      </c>
      <c r="F75" s="224"/>
      <c r="G75" s="224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215"/>
      <c r="Z75" s="215"/>
      <c r="AA75" s="215"/>
      <c r="AB75" s="215"/>
      <c r="AC75" s="215"/>
      <c r="AD75" s="215"/>
      <c r="AE75" s="215"/>
      <c r="AF75" s="215"/>
      <c r="AG75" s="215" t="s">
        <v>178</v>
      </c>
      <c r="AH75" s="215">
        <v>0</v>
      </c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5">
      <c r="A76" s="232">
        <v>25</v>
      </c>
      <c r="B76" s="233" t="s">
        <v>263</v>
      </c>
      <c r="C76" s="251" t="s">
        <v>264</v>
      </c>
      <c r="D76" s="234" t="s">
        <v>181</v>
      </c>
      <c r="E76" s="235">
        <v>62.71</v>
      </c>
      <c r="F76" s="236"/>
      <c r="G76" s="237">
        <f>ROUND(E76*F76,2)</f>
        <v>0</v>
      </c>
      <c r="H76" s="236"/>
      <c r="I76" s="237">
        <f>ROUND(E76*H76,2)</f>
        <v>0</v>
      </c>
      <c r="J76" s="236"/>
      <c r="K76" s="237">
        <f>ROUND(E76*J76,2)</f>
        <v>0</v>
      </c>
      <c r="L76" s="237">
        <v>21</v>
      </c>
      <c r="M76" s="237">
        <f>G76*(1+L76/100)</f>
        <v>0</v>
      </c>
      <c r="N76" s="237">
        <v>0</v>
      </c>
      <c r="O76" s="237">
        <f>ROUND(E76*N76,2)</f>
        <v>0</v>
      </c>
      <c r="P76" s="237">
        <v>0</v>
      </c>
      <c r="Q76" s="237">
        <f>ROUND(E76*P76,2)</f>
        <v>0</v>
      </c>
      <c r="R76" s="237"/>
      <c r="S76" s="237" t="s">
        <v>159</v>
      </c>
      <c r="T76" s="238" t="s">
        <v>145</v>
      </c>
      <c r="U76" s="224">
        <v>0.05</v>
      </c>
      <c r="V76" s="224">
        <f>ROUND(E76*U76,2)</f>
        <v>3.14</v>
      </c>
      <c r="W76" s="224"/>
      <c r="X76" s="224" t="s">
        <v>173</v>
      </c>
      <c r="Y76" s="215"/>
      <c r="Z76" s="215"/>
      <c r="AA76" s="215"/>
      <c r="AB76" s="215"/>
      <c r="AC76" s="215"/>
      <c r="AD76" s="215"/>
      <c r="AE76" s="215"/>
      <c r="AF76" s="215"/>
      <c r="AG76" s="215" t="s">
        <v>174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5">
      <c r="A77" s="222"/>
      <c r="B77" s="223"/>
      <c r="C77" s="262" t="s">
        <v>265</v>
      </c>
      <c r="D77" s="258"/>
      <c r="E77" s="259">
        <v>62.71</v>
      </c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24"/>
      <c r="Y77" s="215"/>
      <c r="Z77" s="215"/>
      <c r="AA77" s="215"/>
      <c r="AB77" s="215"/>
      <c r="AC77" s="215"/>
      <c r="AD77" s="215"/>
      <c r="AE77" s="215"/>
      <c r="AF77" s="215"/>
      <c r="AG77" s="215" t="s">
        <v>178</v>
      </c>
      <c r="AH77" s="215">
        <v>0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x14ac:dyDescent="0.25">
      <c r="A78" s="226" t="s">
        <v>139</v>
      </c>
      <c r="B78" s="227" t="s">
        <v>73</v>
      </c>
      <c r="C78" s="250" t="s">
        <v>74</v>
      </c>
      <c r="D78" s="228"/>
      <c r="E78" s="229"/>
      <c r="F78" s="230"/>
      <c r="G78" s="230">
        <f>SUMIF(AG79:AG80,"&lt;&gt;NOR",G79:G80)</f>
        <v>0</v>
      </c>
      <c r="H78" s="230"/>
      <c r="I78" s="230">
        <f>SUM(I79:I80)</f>
        <v>0</v>
      </c>
      <c r="J78" s="230"/>
      <c r="K78" s="230">
        <f>SUM(K79:K80)</f>
        <v>0</v>
      </c>
      <c r="L78" s="230"/>
      <c r="M78" s="230">
        <f>SUM(M79:M80)</f>
        <v>0</v>
      </c>
      <c r="N78" s="230"/>
      <c r="O78" s="230">
        <f>SUM(O79:O80)</f>
        <v>0</v>
      </c>
      <c r="P78" s="230"/>
      <c r="Q78" s="230">
        <f>SUM(Q79:Q80)</f>
        <v>0</v>
      </c>
      <c r="R78" s="230"/>
      <c r="S78" s="230"/>
      <c r="T78" s="231"/>
      <c r="U78" s="225"/>
      <c r="V78" s="225">
        <f>SUM(V79:V80)</f>
        <v>0.85</v>
      </c>
      <c r="W78" s="225"/>
      <c r="X78" s="225"/>
      <c r="AG78" t="s">
        <v>140</v>
      </c>
    </row>
    <row r="79" spans="1:60" outlineLevel="1" x14ac:dyDescent="0.25">
      <c r="A79" s="242">
        <v>26</v>
      </c>
      <c r="B79" s="243" t="s">
        <v>266</v>
      </c>
      <c r="C79" s="254" t="s">
        <v>267</v>
      </c>
      <c r="D79" s="244" t="s">
        <v>268</v>
      </c>
      <c r="E79" s="245">
        <v>2</v>
      </c>
      <c r="F79" s="246"/>
      <c r="G79" s="247">
        <f>ROUND(E79*F79,2)</f>
        <v>0</v>
      </c>
      <c r="H79" s="246"/>
      <c r="I79" s="247">
        <f>ROUND(E79*H79,2)</f>
        <v>0</v>
      </c>
      <c r="J79" s="246"/>
      <c r="K79" s="247">
        <f>ROUND(E79*J79,2)</f>
        <v>0</v>
      </c>
      <c r="L79" s="247">
        <v>21</v>
      </c>
      <c r="M79" s="247">
        <f>G79*(1+L79/100)</f>
        <v>0</v>
      </c>
      <c r="N79" s="247">
        <v>0</v>
      </c>
      <c r="O79" s="247">
        <f>ROUND(E79*N79,2)</f>
        <v>0</v>
      </c>
      <c r="P79" s="247">
        <v>0</v>
      </c>
      <c r="Q79" s="247">
        <f>ROUND(E79*P79,2)</f>
        <v>0</v>
      </c>
      <c r="R79" s="247"/>
      <c r="S79" s="247" t="s">
        <v>159</v>
      </c>
      <c r="T79" s="248" t="s">
        <v>145</v>
      </c>
      <c r="U79" s="224">
        <v>0.42499999999999999</v>
      </c>
      <c r="V79" s="224">
        <f>ROUND(E79*U79,2)</f>
        <v>0.85</v>
      </c>
      <c r="W79" s="224"/>
      <c r="X79" s="224" t="s">
        <v>173</v>
      </c>
      <c r="Y79" s="215"/>
      <c r="Z79" s="215"/>
      <c r="AA79" s="215"/>
      <c r="AB79" s="215"/>
      <c r="AC79" s="215"/>
      <c r="AD79" s="215"/>
      <c r="AE79" s="215"/>
      <c r="AF79" s="215"/>
      <c r="AG79" s="215" t="s">
        <v>174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5">
      <c r="A80" s="242">
        <v>27</v>
      </c>
      <c r="B80" s="243" t="s">
        <v>269</v>
      </c>
      <c r="C80" s="254" t="s">
        <v>270</v>
      </c>
      <c r="D80" s="244" t="s">
        <v>194</v>
      </c>
      <c r="E80" s="245">
        <v>2</v>
      </c>
      <c r="F80" s="246"/>
      <c r="G80" s="247">
        <f>ROUND(E80*F80,2)</f>
        <v>0</v>
      </c>
      <c r="H80" s="246"/>
      <c r="I80" s="247">
        <f>ROUND(E80*H80,2)</f>
        <v>0</v>
      </c>
      <c r="J80" s="246"/>
      <c r="K80" s="247">
        <f>ROUND(E80*J80,2)</f>
        <v>0</v>
      </c>
      <c r="L80" s="247">
        <v>21</v>
      </c>
      <c r="M80" s="247">
        <f>G80*(1+L80/100)</f>
        <v>0</v>
      </c>
      <c r="N80" s="247">
        <v>0</v>
      </c>
      <c r="O80" s="247">
        <f>ROUND(E80*N80,2)</f>
        <v>0</v>
      </c>
      <c r="P80" s="247">
        <v>0</v>
      </c>
      <c r="Q80" s="247">
        <f>ROUND(E80*P80,2)</f>
        <v>0</v>
      </c>
      <c r="R80" s="247" t="s">
        <v>215</v>
      </c>
      <c r="S80" s="247" t="s">
        <v>144</v>
      </c>
      <c r="T80" s="248" t="s">
        <v>144</v>
      </c>
      <c r="U80" s="224">
        <v>0</v>
      </c>
      <c r="V80" s="224">
        <f>ROUND(E80*U80,2)</f>
        <v>0</v>
      </c>
      <c r="W80" s="224"/>
      <c r="X80" s="224" t="s">
        <v>216</v>
      </c>
      <c r="Y80" s="215"/>
      <c r="Z80" s="215"/>
      <c r="AA80" s="215"/>
      <c r="AB80" s="215"/>
      <c r="AC80" s="215"/>
      <c r="AD80" s="215"/>
      <c r="AE80" s="215"/>
      <c r="AF80" s="215"/>
      <c r="AG80" s="215" t="s">
        <v>217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x14ac:dyDescent="0.25">
      <c r="A81" s="226" t="s">
        <v>139</v>
      </c>
      <c r="B81" s="227" t="s">
        <v>75</v>
      </c>
      <c r="C81" s="250" t="s">
        <v>76</v>
      </c>
      <c r="D81" s="228"/>
      <c r="E81" s="229"/>
      <c r="F81" s="230"/>
      <c r="G81" s="230">
        <f>SUMIF(AG82:AG83,"&lt;&gt;NOR",G82:G83)</f>
        <v>0</v>
      </c>
      <c r="H81" s="230"/>
      <c r="I81" s="230">
        <f>SUM(I82:I83)</f>
        <v>0</v>
      </c>
      <c r="J81" s="230"/>
      <c r="K81" s="230">
        <f>SUM(K82:K83)</f>
        <v>0</v>
      </c>
      <c r="L81" s="230"/>
      <c r="M81" s="230">
        <f>SUM(M82:M83)</f>
        <v>0</v>
      </c>
      <c r="N81" s="230"/>
      <c r="O81" s="230">
        <f>SUM(O82:O83)</f>
        <v>0.11</v>
      </c>
      <c r="P81" s="230"/>
      <c r="Q81" s="230">
        <f>SUM(Q82:Q83)</f>
        <v>0</v>
      </c>
      <c r="R81" s="230"/>
      <c r="S81" s="230"/>
      <c r="T81" s="231"/>
      <c r="U81" s="225"/>
      <c r="V81" s="225">
        <f>SUM(V82:V83)</f>
        <v>14.42</v>
      </c>
      <c r="W81" s="225"/>
      <c r="X81" s="225"/>
      <c r="AG81" t="s">
        <v>140</v>
      </c>
    </row>
    <row r="82" spans="1:60" outlineLevel="1" x14ac:dyDescent="0.25">
      <c r="A82" s="232">
        <v>28</v>
      </c>
      <c r="B82" s="233" t="s">
        <v>271</v>
      </c>
      <c r="C82" s="251" t="s">
        <v>272</v>
      </c>
      <c r="D82" s="234" t="s">
        <v>181</v>
      </c>
      <c r="E82" s="235">
        <v>68.67</v>
      </c>
      <c r="F82" s="236"/>
      <c r="G82" s="237">
        <f>ROUND(E82*F82,2)</f>
        <v>0</v>
      </c>
      <c r="H82" s="236"/>
      <c r="I82" s="237">
        <f>ROUND(E82*H82,2)</f>
        <v>0</v>
      </c>
      <c r="J82" s="236"/>
      <c r="K82" s="237">
        <f>ROUND(E82*J82,2)</f>
        <v>0</v>
      </c>
      <c r="L82" s="237">
        <v>21</v>
      </c>
      <c r="M82" s="237">
        <f>G82*(1+L82/100)</f>
        <v>0</v>
      </c>
      <c r="N82" s="237">
        <v>1.58E-3</v>
      </c>
      <c r="O82" s="237">
        <f>ROUND(E82*N82,2)</f>
        <v>0.11</v>
      </c>
      <c r="P82" s="237">
        <v>0</v>
      </c>
      <c r="Q82" s="237">
        <f>ROUND(E82*P82,2)</f>
        <v>0</v>
      </c>
      <c r="R82" s="237" t="s">
        <v>273</v>
      </c>
      <c r="S82" s="237" t="s">
        <v>144</v>
      </c>
      <c r="T82" s="238" t="s">
        <v>144</v>
      </c>
      <c r="U82" s="224">
        <v>0.21</v>
      </c>
      <c r="V82" s="224">
        <f>ROUND(E82*U82,2)</f>
        <v>14.42</v>
      </c>
      <c r="W82" s="224"/>
      <c r="X82" s="224" t="s">
        <v>173</v>
      </c>
      <c r="Y82" s="215"/>
      <c r="Z82" s="215"/>
      <c r="AA82" s="215"/>
      <c r="AB82" s="215"/>
      <c r="AC82" s="215"/>
      <c r="AD82" s="215"/>
      <c r="AE82" s="215"/>
      <c r="AF82" s="215"/>
      <c r="AG82" s="215" t="s">
        <v>174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 x14ac:dyDescent="0.25">
      <c r="A83" s="222"/>
      <c r="B83" s="223"/>
      <c r="C83" s="262" t="s">
        <v>274</v>
      </c>
      <c r="D83" s="258"/>
      <c r="E83" s="259">
        <v>68.67</v>
      </c>
      <c r="F83" s="224"/>
      <c r="G83" s="224"/>
      <c r="H83" s="224"/>
      <c r="I83" s="224"/>
      <c r="J83" s="224"/>
      <c r="K83" s="224"/>
      <c r="L83" s="224"/>
      <c r="M83" s="224"/>
      <c r="N83" s="224"/>
      <c r="O83" s="224"/>
      <c r="P83" s="224"/>
      <c r="Q83" s="224"/>
      <c r="R83" s="224"/>
      <c r="S83" s="224"/>
      <c r="T83" s="224"/>
      <c r="U83" s="224"/>
      <c r="V83" s="224"/>
      <c r="W83" s="224"/>
      <c r="X83" s="224"/>
      <c r="Y83" s="215"/>
      <c r="Z83" s="215"/>
      <c r="AA83" s="215"/>
      <c r="AB83" s="215"/>
      <c r="AC83" s="215"/>
      <c r="AD83" s="215"/>
      <c r="AE83" s="215"/>
      <c r="AF83" s="215"/>
      <c r="AG83" s="215" t="s">
        <v>178</v>
      </c>
      <c r="AH83" s="215">
        <v>0</v>
      </c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x14ac:dyDescent="0.25">
      <c r="A84" s="226" t="s">
        <v>139</v>
      </c>
      <c r="B84" s="227" t="s">
        <v>77</v>
      </c>
      <c r="C84" s="250" t="s">
        <v>78</v>
      </c>
      <c r="D84" s="228"/>
      <c r="E84" s="229"/>
      <c r="F84" s="230"/>
      <c r="G84" s="230">
        <f>SUMIF(AG85:AG96,"&lt;&gt;NOR",G85:G96)</f>
        <v>0</v>
      </c>
      <c r="H84" s="230"/>
      <c r="I84" s="230">
        <f>SUM(I85:I96)</f>
        <v>0</v>
      </c>
      <c r="J84" s="230"/>
      <c r="K84" s="230">
        <f>SUM(K85:K96)</f>
        <v>0</v>
      </c>
      <c r="L84" s="230"/>
      <c r="M84" s="230">
        <f>SUM(M85:M96)</f>
        <v>0</v>
      </c>
      <c r="N84" s="230"/>
      <c r="O84" s="230">
        <f>SUM(O85:O96)</f>
        <v>0</v>
      </c>
      <c r="P84" s="230"/>
      <c r="Q84" s="230">
        <f>SUM(Q85:Q96)</f>
        <v>0</v>
      </c>
      <c r="R84" s="230"/>
      <c r="S84" s="230"/>
      <c r="T84" s="231"/>
      <c r="U84" s="225"/>
      <c r="V84" s="225">
        <f>SUM(V85:V96)</f>
        <v>37.410000000000004</v>
      </c>
      <c r="W84" s="225"/>
      <c r="X84" s="225"/>
      <c r="AG84" t="s">
        <v>140</v>
      </c>
    </row>
    <row r="85" spans="1:60" ht="40.799999999999997" outlineLevel="1" x14ac:dyDescent="0.25">
      <c r="A85" s="232">
        <v>29</v>
      </c>
      <c r="B85" s="233" t="s">
        <v>275</v>
      </c>
      <c r="C85" s="251" t="s">
        <v>276</v>
      </c>
      <c r="D85" s="234" t="s">
        <v>181</v>
      </c>
      <c r="E85" s="235">
        <v>106.57</v>
      </c>
      <c r="F85" s="236"/>
      <c r="G85" s="237">
        <f>ROUND(E85*F85,2)</f>
        <v>0</v>
      </c>
      <c r="H85" s="236"/>
      <c r="I85" s="237">
        <f>ROUND(E85*H85,2)</f>
        <v>0</v>
      </c>
      <c r="J85" s="236"/>
      <c r="K85" s="237">
        <f>ROUND(E85*J85,2)</f>
        <v>0</v>
      </c>
      <c r="L85" s="237">
        <v>21</v>
      </c>
      <c r="M85" s="237">
        <f>G85*(1+L85/100)</f>
        <v>0</v>
      </c>
      <c r="N85" s="237">
        <v>4.0000000000000003E-5</v>
      </c>
      <c r="O85" s="237">
        <f>ROUND(E85*N85,2)</f>
        <v>0</v>
      </c>
      <c r="P85" s="237">
        <v>0</v>
      </c>
      <c r="Q85" s="237">
        <f>ROUND(E85*P85,2)</f>
        <v>0</v>
      </c>
      <c r="R85" s="237" t="s">
        <v>182</v>
      </c>
      <c r="S85" s="237" t="s">
        <v>144</v>
      </c>
      <c r="T85" s="238" t="s">
        <v>144</v>
      </c>
      <c r="U85" s="224">
        <v>0.308</v>
      </c>
      <c r="V85" s="224">
        <f>ROUND(E85*U85,2)</f>
        <v>32.82</v>
      </c>
      <c r="W85" s="224"/>
      <c r="X85" s="224" t="s">
        <v>173</v>
      </c>
      <c r="Y85" s="215"/>
      <c r="Z85" s="215"/>
      <c r="AA85" s="215"/>
      <c r="AB85" s="215"/>
      <c r="AC85" s="215"/>
      <c r="AD85" s="215"/>
      <c r="AE85" s="215"/>
      <c r="AF85" s="215"/>
      <c r="AG85" s="215" t="s">
        <v>174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 x14ac:dyDescent="0.25">
      <c r="A86" s="222"/>
      <c r="B86" s="223"/>
      <c r="C86" s="262" t="s">
        <v>277</v>
      </c>
      <c r="D86" s="258"/>
      <c r="E86" s="259">
        <v>76.569999999999993</v>
      </c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24"/>
      <c r="Y86" s="215"/>
      <c r="Z86" s="215"/>
      <c r="AA86" s="215"/>
      <c r="AB86" s="215"/>
      <c r="AC86" s="215"/>
      <c r="AD86" s="215"/>
      <c r="AE86" s="215"/>
      <c r="AF86" s="215"/>
      <c r="AG86" s="215" t="s">
        <v>178</v>
      </c>
      <c r="AH86" s="215">
        <v>0</v>
      </c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5">
      <c r="A87" s="222"/>
      <c r="B87" s="223"/>
      <c r="C87" s="262" t="s">
        <v>278</v>
      </c>
      <c r="D87" s="258"/>
      <c r="E87" s="259">
        <v>30</v>
      </c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24"/>
      <c r="Y87" s="215"/>
      <c r="Z87" s="215"/>
      <c r="AA87" s="215"/>
      <c r="AB87" s="215"/>
      <c r="AC87" s="215"/>
      <c r="AD87" s="215"/>
      <c r="AE87" s="215"/>
      <c r="AF87" s="215"/>
      <c r="AG87" s="215" t="s">
        <v>178</v>
      </c>
      <c r="AH87" s="215">
        <v>0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5">
      <c r="A88" s="232">
        <v>30</v>
      </c>
      <c r="B88" s="233" t="s">
        <v>279</v>
      </c>
      <c r="C88" s="251" t="s">
        <v>280</v>
      </c>
      <c r="D88" s="234" t="s">
        <v>250</v>
      </c>
      <c r="E88" s="235">
        <v>25.84</v>
      </c>
      <c r="F88" s="236"/>
      <c r="G88" s="237">
        <f>ROUND(E88*F88,2)</f>
        <v>0</v>
      </c>
      <c r="H88" s="236"/>
      <c r="I88" s="237">
        <f>ROUND(E88*H88,2)</f>
        <v>0</v>
      </c>
      <c r="J88" s="236"/>
      <c r="K88" s="237">
        <f>ROUND(E88*J88,2)</f>
        <v>0</v>
      </c>
      <c r="L88" s="237">
        <v>21</v>
      </c>
      <c r="M88" s="237">
        <f>G88*(1+L88/100)</f>
        <v>0</v>
      </c>
      <c r="N88" s="237">
        <v>4.0000000000000003E-5</v>
      </c>
      <c r="O88" s="237">
        <f>ROUND(E88*N88,2)</f>
        <v>0</v>
      </c>
      <c r="P88" s="237">
        <v>0</v>
      </c>
      <c r="Q88" s="237">
        <f>ROUND(E88*P88,2)</f>
        <v>0</v>
      </c>
      <c r="R88" s="237" t="s">
        <v>281</v>
      </c>
      <c r="S88" s="237" t="s">
        <v>144</v>
      </c>
      <c r="T88" s="238" t="s">
        <v>144</v>
      </c>
      <c r="U88" s="224">
        <v>7.0000000000000007E-2</v>
      </c>
      <c r="V88" s="224">
        <f>ROUND(E88*U88,2)</f>
        <v>1.81</v>
      </c>
      <c r="W88" s="224"/>
      <c r="X88" s="224" t="s">
        <v>173</v>
      </c>
      <c r="Y88" s="215"/>
      <c r="Z88" s="215"/>
      <c r="AA88" s="215"/>
      <c r="AB88" s="215"/>
      <c r="AC88" s="215"/>
      <c r="AD88" s="215"/>
      <c r="AE88" s="215"/>
      <c r="AF88" s="215"/>
      <c r="AG88" s="215" t="s">
        <v>282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 x14ac:dyDescent="0.25">
      <c r="A89" s="222"/>
      <c r="B89" s="223"/>
      <c r="C89" s="252" t="s">
        <v>283</v>
      </c>
      <c r="D89" s="239"/>
      <c r="E89" s="239"/>
      <c r="F89" s="239"/>
      <c r="G89" s="239"/>
      <c r="H89" s="224"/>
      <c r="I89" s="224"/>
      <c r="J89" s="224"/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224"/>
      <c r="W89" s="224"/>
      <c r="X89" s="224"/>
      <c r="Y89" s="215"/>
      <c r="Z89" s="215"/>
      <c r="AA89" s="215"/>
      <c r="AB89" s="215"/>
      <c r="AC89" s="215"/>
      <c r="AD89" s="215"/>
      <c r="AE89" s="215"/>
      <c r="AF89" s="215"/>
      <c r="AG89" s="215" t="s">
        <v>149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5">
      <c r="A90" s="222"/>
      <c r="B90" s="223"/>
      <c r="C90" s="262" t="s">
        <v>284</v>
      </c>
      <c r="D90" s="258"/>
      <c r="E90" s="259">
        <v>25.84</v>
      </c>
      <c r="F90" s="224"/>
      <c r="G90" s="224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24"/>
      <c r="Y90" s="215"/>
      <c r="Z90" s="215"/>
      <c r="AA90" s="215"/>
      <c r="AB90" s="215"/>
      <c r="AC90" s="215"/>
      <c r="AD90" s="215"/>
      <c r="AE90" s="215"/>
      <c r="AF90" s="215"/>
      <c r="AG90" s="215" t="s">
        <v>178</v>
      </c>
      <c r="AH90" s="215">
        <v>0</v>
      </c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ht="20.399999999999999" outlineLevel="1" x14ac:dyDescent="0.25">
      <c r="A91" s="242">
        <v>31</v>
      </c>
      <c r="B91" s="243" t="s">
        <v>285</v>
      </c>
      <c r="C91" s="254" t="s">
        <v>286</v>
      </c>
      <c r="D91" s="244" t="s">
        <v>268</v>
      </c>
      <c r="E91" s="245">
        <v>2</v>
      </c>
      <c r="F91" s="246"/>
      <c r="G91" s="247">
        <f>ROUND(E91*F91,2)</f>
        <v>0</v>
      </c>
      <c r="H91" s="246"/>
      <c r="I91" s="247">
        <f>ROUND(E91*H91,2)</f>
        <v>0</v>
      </c>
      <c r="J91" s="246"/>
      <c r="K91" s="247">
        <f>ROUND(E91*J91,2)</f>
        <v>0</v>
      </c>
      <c r="L91" s="247">
        <v>21</v>
      </c>
      <c r="M91" s="247">
        <f>G91*(1+L91/100)</f>
        <v>0</v>
      </c>
      <c r="N91" s="247">
        <v>0</v>
      </c>
      <c r="O91" s="247">
        <f>ROUND(E91*N91,2)</f>
        <v>0</v>
      </c>
      <c r="P91" s="247">
        <v>0</v>
      </c>
      <c r="Q91" s="247">
        <f>ROUND(E91*P91,2)</f>
        <v>0</v>
      </c>
      <c r="R91" s="247"/>
      <c r="S91" s="247" t="s">
        <v>159</v>
      </c>
      <c r="T91" s="248" t="s">
        <v>145</v>
      </c>
      <c r="U91" s="224">
        <v>0</v>
      </c>
      <c r="V91" s="224">
        <f>ROUND(E91*U91,2)</f>
        <v>0</v>
      </c>
      <c r="W91" s="224"/>
      <c r="X91" s="224" t="s">
        <v>173</v>
      </c>
      <c r="Y91" s="215"/>
      <c r="Z91" s="215"/>
      <c r="AA91" s="215"/>
      <c r="AB91" s="215"/>
      <c r="AC91" s="215"/>
      <c r="AD91" s="215"/>
      <c r="AE91" s="215"/>
      <c r="AF91" s="215"/>
      <c r="AG91" s="215" t="s">
        <v>174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ht="20.399999999999999" outlineLevel="1" x14ac:dyDescent="0.25">
      <c r="A92" s="242">
        <v>32</v>
      </c>
      <c r="B92" s="243" t="s">
        <v>287</v>
      </c>
      <c r="C92" s="254" t="s">
        <v>288</v>
      </c>
      <c r="D92" s="244" t="s">
        <v>289</v>
      </c>
      <c r="E92" s="245">
        <v>1</v>
      </c>
      <c r="F92" s="246"/>
      <c r="G92" s="247">
        <f>ROUND(E92*F92,2)</f>
        <v>0</v>
      </c>
      <c r="H92" s="246"/>
      <c r="I92" s="247">
        <f>ROUND(E92*H92,2)</f>
        <v>0</v>
      </c>
      <c r="J92" s="246"/>
      <c r="K92" s="247">
        <f>ROUND(E92*J92,2)</f>
        <v>0</v>
      </c>
      <c r="L92" s="247">
        <v>21</v>
      </c>
      <c r="M92" s="247">
        <f>G92*(1+L92/100)</f>
        <v>0</v>
      </c>
      <c r="N92" s="247">
        <v>0</v>
      </c>
      <c r="O92" s="247">
        <f>ROUND(E92*N92,2)</f>
        <v>0</v>
      </c>
      <c r="P92" s="247">
        <v>0</v>
      </c>
      <c r="Q92" s="247">
        <f>ROUND(E92*P92,2)</f>
        <v>0</v>
      </c>
      <c r="R92" s="247"/>
      <c r="S92" s="247" t="s">
        <v>159</v>
      </c>
      <c r="T92" s="248" t="s">
        <v>145</v>
      </c>
      <c r="U92" s="224">
        <v>0</v>
      </c>
      <c r="V92" s="224">
        <f>ROUND(E92*U92,2)</f>
        <v>0</v>
      </c>
      <c r="W92" s="224"/>
      <c r="X92" s="224" t="s">
        <v>173</v>
      </c>
      <c r="Y92" s="215"/>
      <c r="Z92" s="215"/>
      <c r="AA92" s="215"/>
      <c r="AB92" s="215"/>
      <c r="AC92" s="215"/>
      <c r="AD92" s="215"/>
      <c r="AE92" s="215"/>
      <c r="AF92" s="215"/>
      <c r="AG92" s="215" t="s">
        <v>174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5">
      <c r="A93" s="242">
        <v>33</v>
      </c>
      <c r="B93" s="243" t="s">
        <v>290</v>
      </c>
      <c r="C93" s="254" t="s">
        <v>291</v>
      </c>
      <c r="D93" s="244" t="s">
        <v>289</v>
      </c>
      <c r="E93" s="245">
        <v>1</v>
      </c>
      <c r="F93" s="246"/>
      <c r="G93" s="247">
        <f>ROUND(E93*F93,2)</f>
        <v>0</v>
      </c>
      <c r="H93" s="246"/>
      <c r="I93" s="247">
        <f>ROUND(E93*H93,2)</f>
        <v>0</v>
      </c>
      <c r="J93" s="246"/>
      <c r="K93" s="247">
        <f>ROUND(E93*J93,2)</f>
        <v>0</v>
      </c>
      <c r="L93" s="247">
        <v>21</v>
      </c>
      <c r="M93" s="247">
        <f>G93*(1+L93/100)</f>
        <v>0</v>
      </c>
      <c r="N93" s="247">
        <v>0</v>
      </c>
      <c r="O93" s="247">
        <f>ROUND(E93*N93,2)</f>
        <v>0</v>
      </c>
      <c r="P93" s="247">
        <v>0</v>
      </c>
      <c r="Q93" s="247">
        <f>ROUND(E93*P93,2)</f>
        <v>0</v>
      </c>
      <c r="R93" s="247"/>
      <c r="S93" s="247" t="s">
        <v>159</v>
      </c>
      <c r="T93" s="248" t="s">
        <v>145</v>
      </c>
      <c r="U93" s="224">
        <v>0</v>
      </c>
      <c r="V93" s="224">
        <f>ROUND(E93*U93,2)</f>
        <v>0</v>
      </c>
      <c r="W93" s="224"/>
      <c r="X93" s="224" t="s">
        <v>173</v>
      </c>
      <c r="Y93" s="215"/>
      <c r="Z93" s="215"/>
      <c r="AA93" s="215"/>
      <c r="AB93" s="215"/>
      <c r="AC93" s="215"/>
      <c r="AD93" s="215"/>
      <c r="AE93" s="215"/>
      <c r="AF93" s="215"/>
      <c r="AG93" s="215" t="s">
        <v>174</v>
      </c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5">
      <c r="A94" s="232">
        <v>34</v>
      </c>
      <c r="B94" s="233" t="s">
        <v>292</v>
      </c>
      <c r="C94" s="251" t="s">
        <v>293</v>
      </c>
      <c r="D94" s="234" t="s">
        <v>181</v>
      </c>
      <c r="E94" s="235">
        <v>35.6</v>
      </c>
      <c r="F94" s="236"/>
      <c r="G94" s="237">
        <f>ROUND(E94*F94,2)</f>
        <v>0</v>
      </c>
      <c r="H94" s="236"/>
      <c r="I94" s="237">
        <f>ROUND(E94*H94,2)</f>
        <v>0</v>
      </c>
      <c r="J94" s="236"/>
      <c r="K94" s="237">
        <f>ROUND(E94*J94,2)</f>
        <v>0</v>
      </c>
      <c r="L94" s="237">
        <v>21</v>
      </c>
      <c r="M94" s="237">
        <f>G94*(1+L94/100)</f>
        <v>0</v>
      </c>
      <c r="N94" s="237">
        <v>4.0000000000000003E-5</v>
      </c>
      <c r="O94" s="237">
        <f>ROUND(E94*N94,2)</f>
        <v>0</v>
      </c>
      <c r="P94" s="237">
        <v>0</v>
      </c>
      <c r="Q94" s="237">
        <f>ROUND(E94*P94,2)</f>
        <v>0</v>
      </c>
      <c r="R94" s="237"/>
      <c r="S94" s="237" t="s">
        <v>159</v>
      </c>
      <c r="T94" s="238" t="s">
        <v>145</v>
      </c>
      <c r="U94" s="224">
        <v>7.8E-2</v>
      </c>
      <c r="V94" s="224">
        <f>ROUND(E94*U94,2)</f>
        <v>2.78</v>
      </c>
      <c r="W94" s="224"/>
      <c r="X94" s="224" t="s">
        <v>173</v>
      </c>
      <c r="Y94" s="215"/>
      <c r="Z94" s="215"/>
      <c r="AA94" s="215"/>
      <c r="AB94" s="215"/>
      <c r="AC94" s="215"/>
      <c r="AD94" s="215"/>
      <c r="AE94" s="215"/>
      <c r="AF94" s="215"/>
      <c r="AG94" s="215" t="s">
        <v>174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 x14ac:dyDescent="0.25">
      <c r="A95" s="222"/>
      <c r="B95" s="223"/>
      <c r="C95" s="262" t="s">
        <v>294</v>
      </c>
      <c r="D95" s="258"/>
      <c r="E95" s="259">
        <v>6</v>
      </c>
      <c r="F95" s="224"/>
      <c r="G95" s="224"/>
      <c r="H95" s="224"/>
      <c r="I95" s="224"/>
      <c r="J95" s="224"/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15"/>
      <c r="Z95" s="215"/>
      <c r="AA95" s="215"/>
      <c r="AB95" s="215"/>
      <c r="AC95" s="215"/>
      <c r="AD95" s="215"/>
      <c r="AE95" s="215"/>
      <c r="AF95" s="215"/>
      <c r="AG95" s="215" t="s">
        <v>178</v>
      </c>
      <c r="AH95" s="215">
        <v>0</v>
      </c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5">
      <c r="A96" s="222"/>
      <c r="B96" s="223"/>
      <c r="C96" s="262" t="s">
        <v>295</v>
      </c>
      <c r="D96" s="258"/>
      <c r="E96" s="259">
        <v>29.6</v>
      </c>
      <c r="F96" s="224"/>
      <c r="G96" s="224"/>
      <c r="H96" s="224"/>
      <c r="I96" s="224"/>
      <c r="J96" s="224"/>
      <c r="K96" s="224"/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24"/>
      <c r="Y96" s="215"/>
      <c r="Z96" s="215"/>
      <c r="AA96" s="215"/>
      <c r="AB96" s="215"/>
      <c r="AC96" s="215"/>
      <c r="AD96" s="215"/>
      <c r="AE96" s="215"/>
      <c r="AF96" s="215"/>
      <c r="AG96" s="215" t="s">
        <v>178</v>
      </c>
      <c r="AH96" s="215">
        <v>0</v>
      </c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x14ac:dyDescent="0.25">
      <c r="A97" s="226" t="s">
        <v>139</v>
      </c>
      <c r="B97" s="227" t="s">
        <v>79</v>
      </c>
      <c r="C97" s="250" t="s">
        <v>80</v>
      </c>
      <c r="D97" s="228"/>
      <c r="E97" s="229"/>
      <c r="F97" s="230"/>
      <c r="G97" s="230">
        <f>SUMIF(AG98:AG159,"&lt;&gt;NOR",G98:G159)</f>
        <v>0</v>
      </c>
      <c r="H97" s="230"/>
      <c r="I97" s="230">
        <f>SUM(I98:I159)</f>
        <v>0</v>
      </c>
      <c r="J97" s="230"/>
      <c r="K97" s="230">
        <f>SUM(K98:K159)</f>
        <v>0</v>
      </c>
      <c r="L97" s="230"/>
      <c r="M97" s="230">
        <f>SUM(M98:M159)</f>
        <v>0</v>
      </c>
      <c r="N97" s="230"/>
      <c r="O97" s="230">
        <f>SUM(O98:O159)</f>
        <v>0</v>
      </c>
      <c r="P97" s="230"/>
      <c r="Q97" s="230">
        <f>SUM(Q98:Q159)</f>
        <v>5.5399999999999991</v>
      </c>
      <c r="R97" s="230"/>
      <c r="S97" s="230"/>
      <c r="T97" s="231"/>
      <c r="U97" s="225"/>
      <c r="V97" s="225">
        <f>SUM(V98:V159)</f>
        <v>62.739999999999981</v>
      </c>
      <c r="W97" s="225"/>
      <c r="X97" s="225"/>
      <c r="AG97" t="s">
        <v>140</v>
      </c>
    </row>
    <row r="98" spans="1:60" outlineLevel="1" x14ac:dyDescent="0.25">
      <c r="A98" s="232">
        <v>35</v>
      </c>
      <c r="B98" s="233" t="s">
        <v>296</v>
      </c>
      <c r="C98" s="251" t="s">
        <v>297</v>
      </c>
      <c r="D98" s="234" t="s">
        <v>181</v>
      </c>
      <c r="E98" s="235">
        <v>1.7919</v>
      </c>
      <c r="F98" s="236"/>
      <c r="G98" s="237">
        <f>ROUND(E98*F98,2)</f>
        <v>0</v>
      </c>
      <c r="H98" s="236"/>
      <c r="I98" s="237">
        <f>ROUND(E98*H98,2)</f>
        <v>0</v>
      </c>
      <c r="J98" s="236"/>
      <c r="K98" s="237">
        <f>ROUND(E98*J98,2)</f>
        <v>0</v>
      </c>
      <c r="L98" s="237">
        <v>21</v>
      </c>
      <c r="M98" s="237">
        <f>G98*(1+L98/100)</f>
        <v>0</v>
      </c>
      <c r="N98" s="237">
        <v>0</v>
      </c>
      <c r="O98" s="237">
        <f>ROUND(E98*N98,2)</f>
        <v>0</v>
      </c>
      <c r="P98" s="237">
        <v>1.75E-3</v>
      </c>
      <c r="Q98" s="237">
        <f>ROUND(E98*P98,2)</f>
        <v>0</v>
      </c>
      <c r="R98" s="237" t="s">
        <v>298</v>
      </c>
      <c r="S98" s="237" t="s">
        <v>144</v>
      </c>
      <c r="T98" s="238" t="s">
        <v>144</v>
      </c>
      <c r="U98" s="224">
        <v>0.16500000000000001</v>
      </c>
      <c r="V98" s="224">
        <f>ROUND(E98*U98,2)</f>
        <v>0.3</v>
      </c>
      <c r="W98" s="224"/>
      <c r="X98" s="224" t="s">
        <v>173</v>
      </c>
      <c r="Y98" s="215"/>
      <c r="Z98" s="215"/>
      <c r="AA98" s="215"/>
      <c r="AB98" s="215"/>
      <c r="AC98" s="215"/>
      <c r="AD98" s="215"/>
      <c r="AE98" s="215"/>
      <c r="AF98" s="215"/>
      <c r="AG98" s="215" t="s">
        <v>174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 x14ac:dyDescent="0.25">
      <c r="A99" s="222"/>
      <c r="B99" s="223"/>
      <c r="C99" s="262" t="s">
        <v>299</v>
      </c>
      <c r="D99" s="258"/>
      <c r="E99" s="259">
        <v>1.7919</v>
      </c>
      <c r="F99" s="224"/>
      <c r="G99" s="224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15"/>
      <c r="Z99" s="215"/>
      <c r="AA99" s="215"/>
      <c r="AB99" s="215"/>
      <c r="AC99" s="215"/>
      <c r="AD99" s="215"/>
      <c r="AE99" s="215"/>
      <c r="AF99" s="215"/>
      <c r="AG99" s="215" t="s">
        <v>178</v>
      </c>
      <c r="AH99" s="215">
        <v>0</v>
      </c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 x14ac:dyDescent="0.25">
      <c r="A100" s="232">
        <v>36</v>
      </c>
      <c r="B100" s="233" t="s">
        <v>300</v>
      </c>
      <c r="C100" s="251" t="s">
        <v>301</v>
      </c>
      <c r="D100" s="234" t="s">
        <v>181</v>
      </c>
      <c r="E100" s="235">
        <v>1.7919</v>
      </c>
      <c r="F100" s="236"/>
      <c r="G100" s="237">
        <f>ROUND(E100*F100,2)</f>
        <v>0</v>
      </c>
      <c r="H100" s="236"/>
      <c r="I100" s="237">
        <f>ROUND(E100*H100,2)</f>
        <v>0</v>
      </c>
      <c r="J100" s="236"/>
      <c r="K100" s="237">
        <f>ROUND(E100*J100,2)</f>
        <v>0</v>
      </c>
      <c r="L100" s="237">
        <v>21</v>
      </c>
      <c r="M100" s="237">
        <f>G100*(1+L100/100)</f>
        <v>0</v>
      </c>
      <c r="N100" s="237">
        <v>0</v>
      </c>
      <c r="O100" s="237">
        <f>ROUND(E100*N100,2)</f>
        <v>0</v>
      </c>
      <c r="P100" s="237">
        <v>0.02</v>
      </c>
      <c r="Q100" s="237">
        <f>ROUND(E100*P100,2)</f>
        <v>0.04</v>
      </c>
      <c r="R100" s="237" t="s">
        <v>298</v>
      </c>
      <c r="S100" s="237" t="s">
        <v>144</v>
      </c>
      <c r="T100" s="238" t="s">
        <v>144</v>
      </c>
      <c r="U100" s="224">
        <v>0.23</v>
      </c>
      <c r="V100" s="224">
        <f>ROUND(E100*U100,2)</f>
        <v>0.41</v>
      </c>
      <c r="W100" s="224"/>
      <c r="X100" s="224" t="s">
        <v>173</v>
      </c>
      <c r="Y100" s="215"/>
      <c r="Z100" s="215"/>
      <c r="AA100" s="215"/>
      <c r="AB100" s="215"/>
      <c r="AC100" s="215"/>
      <c r="AD100" s="215"/>
      <c r="AE100" s="215"/>
      <c r="AF100" s="215"/>
      <c r="AG100" s="215" t="s">
        <v>174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5">
      <c r="A101" s="222"/>
      <c r="B101" s="223"/>
      <c r="C101" s="261" t="s">
        <v>302</v>
      </c>
      <c r="D101" s="260"/>
      <c r="E101" s="260"/>
      <c r="F101" s="260"/>
      <c r="G101" s="260"/>
      <c r="H101" s="224"/>
      <c r="I101" s="224"/>
      <c r="J101" s="224"/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24"/>
      <c r="Y101" s="215"/>
      <c r="Z101" s="215"/>
      <c r="AA101" s="215"/>
      <c r="AB101" s="215"/>
      <c r="AC101" s="215"/>
      <c r="AD101" s="215"/>
      <c r="AE101" s="215"/>
      <c r="AF101" s="215"/>
      <c r="AG101" s="215" t="s">
        <v>176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5">
      <c r="A102" s="222"/>
      <c r="B102" s="223"/>
      <c r="C102" s="262" t="s">
        <v>299</v>
      </c>
      <c r="D102" s="258"/>
      <c r="E102" s="259">
        <v>1.7919</v>
      </c>
      <c r="F102" s="224"/>
      <c r="G102" s="224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224"/>
      <c r="S102" s="224"/>
      <c r="T102" s="224"/>
      <c r="U102" s="224"/>
      <c r="V102" s="224"/>
      <c r="W102" s="224"/>
      <c r="X102" s="224"/>
      <c r="Y102" s="215"/>
      <c r="Z102" s="215"/>
      <c r="AA102" s="215"/>
      <c r="AB102" s="215"/>
      <c r="AC102" s="215"/>
      <c r="AD102" s="215"/>
      <c r="AE102" s="215"/>
      <c r="AF102" s="215"/>
      <c r="AG102" s="215" t="s">
        <v>178</v>
      </c>
      <c r="AH102" s="215">
        <v>0</v>
      </c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ht="20.399999999999999" outlineLevel="1" x14ac:dyDescent="0.25">
      <c r="A103" s="232">
        <v>37</v>
      </c>
      <c r="B103" s="233" t="s">
        <v>303</v>
      </c>
      <c r="C103" s="251" t="s">
        <v>304</v>
      </c>
      <c r="D103" s="234" t="s">
        <v>181</v>
      </c>
      <c r="E103" s="235">
        <v>0.64639999999999997</v>
      </c>
      <c r="F103" s="236"/>
      <c r="G103" s="237">
        <f>ROUND(E103*F103,2)</f>
        <v>0</v>
      </c>
      <c r="H103" s="236"/>
      <c r="I103" s="237">
        <f>ROUND(E103*H103,2)</f>
        <v>0</v>
      </c>
      <c r="J103" s="236"/>
      <c r="K103" s="237">
        <f>ROUND(E103*J103,2)</f>
        <v>0</v>
      </c>
      <c r="L103" s="237">
        <v>21</v>
      </c>
      <c r="M103" s="237">
        <f>G103*(1+L103/100)</f>
        <v>0</v>
      </c>
      <c r="N103" s="237">
        <v>0</v>
      </c>
      <c r="O103" s="237">
        <f>ROUND(E103*N103,2)</f>
        <v>0</v>
      </c>
      <c r="P103" s="237">
        <v>5.5E-2</v>
      </c>
      <c r="Q103" s="237">
        <f>ROUND(E103*P103,2)</f>
        <v>0.04</v>
      </c>
      <c r="R103" s="237" t="s">
        <v>298</v>
      </c>
      <c r="S103" s="237" t="s">
        <v>144</v>
      </c>
      <c r="T103" s="238" t="s">
        <v>144</v>
      </c>
      <c r="U103" s="224">
        <v>0.42499999999999999</v>
      </c>
      <c r="V103" s="224">
        <f>ROUND(E103*U103,2)</f>
        <v>0.27</v>
      </c>
      <c r="W103" s="224"/>
      <c r="X103" s="224" t="s">
        <v>173</v>
      </c>
      <c r="Y103" s="215"/>
      <c r="Z103" s="215"/>
      <c r="AA103" s="215"/>
      <c r="AB103" s="215"/>
      <c r="AC103" s="215"/>
      <c r="AD103" s="215"/>
      <c r="AE103" s="215"/>
      <c r="AF103" s="215"/>
      <c r="AG103" s="215" t="s">
        <v>174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ht="21" outlineLevel="1" x14ac:dyDescent="0.25">
      <c r="A104" s="222"/>
      <c r="B104" s="223"/>
      <c r="C104" s="261" t="s">
        <v>305</v>
      </c>
      <c r="D104" s="260"/>
      <c r="E104" s="260"/>
      <c r="F104" s="260"/>
      <c r="G104" s="260"/>
      <c r="H104" s="224"/>
      <c r="I104" s="224"/>
      <c r="J104" s="224"/>
      <c r="K104" s="224"/>
      <c r="L104" s="224"/>
      <c r="M104" s="224"/>
      <c r="N104" s="224"/>
      <c r="O104" s="224"/>
      <c r="P104" s="224"/>
      <c r="Q104" s="224"/>
      <c r="R104" s="224"/>
      <c r="S104" s="224"/>
      <c r="T104" s="224"/>
      <c r="U104" s="224"/>
      <c r="V104" s="224"/>
      <c r="W104" s="224"/>
      <c r="X104" s="224"/>
      <c r="Y104" s="215"/>
      <c r="Z104" s="215"/>
      <c r="AA104" s="215"/>
      <c r="AB104" s="215"/>
      <c r="AC104" s="215"/>
      <c r="AD104" s="215"/>
      <c r="AE104" s="215"/>
      <c r="AF104" s="215"/>
      <c r="AG104" s="215" t="s">
        <v>176</v>
      </c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40" t="str">
        <f>C104</f>
        <v>bez odstupu, po hrubém vybourání otvorů v jakémkoliv zdivu cihelném, včetně pomocného lešení o výšce podlahy do 1900 mm a pro zatížení do 1,5 kPa  (150 kg/m2),</v>
      </c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5">
      <c r="A105" s="222"/>
      <c r="B105" s="223"/>
      <c r="C105" s="262" t="s">
        <v>306</v>
      </c>
      <c r="D105" s="258"/>
      <c r="E105" s="259">
        <v>0.64639999999999997</v>
      </c>
      <c r="F105" s="224"/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224"/>
      <c r="S105" s="224"/>
      <c r="T105" s="224"/>
      <c r="U105" s="224"/>
      <c r="V105" s="224"/>
      <c r="W105" s="224"/>
      <c r="X105" s="224"/>
      <c r="Y105" s="215"/>
      <c r="Z105" s="215"/>
      <c r="AA105" s="215"/>
      <c r="AB105" s="215"/>
      <c r="AC105" s="215"/>
      <c r="AD105" s="215"/>
      <c r="AE105" s="215"/>
      <c r="AF105" s="215"/>
      <c r="AG105" s="215" t="s">
        <v>178</v>
      </c>
      <c r="AH105" s="215">
        <v>0</v>
      </c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 x14ac:dyDescent="0.25">
      <c r="A106" s="232">
        <v>38</v>
      </c>
      <c r="B106" s="233" t="s">
        <v>307</v>
      </c>
      <c r="C106" s="251" t="s">
        <v>308</v>
      </c>
      <c r="D106" s="234" t="s">
        <v>194</v>
      </c>
      <c r="E106" s="235">
        <v>1</v>
      </c>
      <c r="F106" s="236"/>
      <c r="G106" s="237">
        <f>ROUND(E106*F106,2)</f>
        <v>0</v>
      </c>
      <c r="H106" s="236"/>
      <c r="I106" s="237">
        <f>ROUND(E106*H106,2)</f>
        <v>0</v>
      </c>
      <c r="J106" s="236"/>
      <c r="K106" s="237">
        <f>ROUND(E106*J106,2)</f>
        <v>0</v>
      </c>
      <c r="L106" s="237">
        <v>21</v>
      </c>
      <c r="M106" s="237">
        <f>G106*(1+L106/100)</f>
        <v>0</v>
      </c>
      <c r="N106" s="237">
        <v>0</v>
      </c>
      <c r="O106" s="237">
        <f>ROUND(E106*N106,2)</f>
        <v>0</v>
      </c>
      <c r="P106" s="237">
        <v>0</v>
      </c>
      <c r="Q106" s="237">
        <f>ROUND(E106*P106,2)</f>
        <v>0</v>
      </c>
      <c r="R106" s="237" t="s">
        <v>298</v>
      </c>
      <c r="S106" s="237" t="s">
        <v>144</v>
      </c>
      <c r="T106" s="238" t="s">
        <v>144</v>
      </c>
      <c r="U106" s="224">
        <v>0.05</v>
      </c>
      <c r="V106" s="224">
        <f>ROUND(E106*U106,2)</f>
        <v>0.05</v>
      </c>
      <c r="W106" s="224"/>
      <c r="X106" s="224" t="s">
        <v>173</v>
      </c>
      <c r="Y106" s="215"/>
      <c r="Z106" s="215"/>
      <c r="AA106" s="215"/>
      <c r="AB106" s="215"/>
      <c r="AC106" s="215"/>
      <c r="AD106" s="215"/>
      <c r="AE106" s="215"/>
      <c r="AF106" s="215"/>
      <c r="AG106" s="215" t="s">
        <v>174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5">
      <c r="A107" s="222"/>
      <c r="B107" s="223"/>
      <c r="C107" s="261" t="s">
        <v>309</v>
      </c>
      <c r="D107" s="260"/>
      <c r="E107" s="260"/>
      <c r="F107" s="260"/>
      <c r="G107" s="260"/>
      <c r="H107" s="224"/>
      <c r="I107" s="224"/>
      <c r="J107" s="224"/>
      <c r="K107" s="224"/>
      <c r="L107" s="224"/>
      <c r="M107" s="224"/>
      <c r="N107" s="224"/>
      <c r="O107" s="224"/>
      <c r="P107" s="224"/>
      <c r="Q107" s="224"/>
      <c r="R107" s="224"/>
      <c r="S107" s="224"/>
      <c r="T107" s="224"/>
      <c r="U107" s="224"/>
      <c r="V107" s="224"/>
      <c r="W107" s="224"/>
      <c r="X107" s="224"/>
      <c r="Y107" s="215"/>
      <c r="Z107" s="215"/>
      <c r="AA107" s="215"/>
      <c r="AB107" s="215"/>
      <c r="AC107" s="215"/>
      <c r="AD107" s="215"/>
      <c r="AE107" s="215"/>
      <c r="AF107" s="215"/>
      <c r="AG107" s="215" t="s">
        <v>176</v>
      </c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ht="20.399999999999999" outlineLevel="1" x14ac:dyDescent="0.25">
      <c r="A108" s="232">
        <v>39</v>
      </c>
      <c r="B108" s="233" t="s">
        <v>310</v>
      </c>
      <c r="C108" s="251" t="s">
        <v>311</v>
      </c>
      <c r="D108" s="234" t="s">
        <v>181</v>
      </c>
      <c r="E108" s="235">
        <v>1.5760000000000001</v>
      </c>
      <c r="F108" s="236"/>
      <c r="G108" s="237">
        <f>ROUND(E108*F108,2)</f>
        <v>0</v>
      </c>
      <c r="H108" s="236"/>
      <c r="I108" s="237">
        <f>ROUND(E108*H108,2)</f>
        <v>0</v>
      </c>
      <c r="J108" s="236"/>
      <c r="K108" s="237">
        <f>ROUND(E108*J108,2)</f>
        <v>0</v>
      </c>
      <c r="L108" s="237">
        <v>21</v>
      </c>
      <c r="M108" s="237">
        <f>G108*(1+L108/100)</f>
        <v>0</v>
      </c>
      <c r="N108" s="237">
        <v>1.17E-3</v>
      </c>
      <c r="O108" s="237">
        <f>ROUND(E108*N108,2)</f>
        <v>0</v>
      </c>
      <c r="P108" s="237">
        <v>7.5999999999999998E-2</v>
      </c>
      <c r="Q108" s="237">
        <f>ROUND(E108*P108,2)</f>
        <v>0.12</v>
      </c>
      <c r="R108" s="237" t="s">
        <v>298</v>
      </c>
      <c r="S108" s="237" t="s">
        <v>144</v>
      </c>
      <c r="T108" s="238" t="s">
        <v>144</v>
      </c>
      <c r="U108" s="224">
        <v>0.93899999999999995</v>
      </c>
      <c r="V108" s="224">
        <f>ROUND(E108*U108,2)</f>
        <v>1.48</v>
      </c>
      <c r="W108" s="224"/>
      <c r="X108" s="224" t="s">
        <v>173</v>
      </c>
      <c r="Y108" s="215"/>
      <c r="Z108" s="215"/>
      <c r="AA108" s="215"/>
      <c r="AB108" s="215"/>
      <c r="AC108" s="215"/>
      <c r="AD108" s="215"/>
      <c r="AE108" s="215"/>
      <c r="AF108" s="215"/>
      <c r="AG108" s="215" t="s">
        <v>174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1" x14ac:dyDescent="0.25">
      <c r="A109" s="222"/>
      <c r="B109" s="223"/>
      <c r="C109" s="262" t="s">
        <v>312</v>
      </c>
      <c r="D109" s="258"/>
      <c r="E109" s="259">
        <v>1.5760000000000001</v>
      </c>
      <c r="F109" s="224"/>
      <c r="G109" s="224"/>
      <c r="H109" s="224"/>
      <c r="I109" s="224"/>
      <c r="J109" s="224"/>
      <c r="K109" s="224"/>
      <c r="L109" s="224"/>
      <c r="M109" s="224"/>
      <c r="N109" s="224"/>
      <c r="O109" s="224"/>
      <c r="P109" s="224"/>
      <c r="Q109" s="224"/>
      <c r="R109" s="224"/>
      <c r="S109" s="224"/>
      <c r="T109" s="224"/>
      <c r="U109" s="224"/>
      <c r="V109" s="224"/>
      <c r="W109" s="224"/>
      <c r="X109" s="224"/>
      <c r="Y109" s="215"/>
      <c r="Z109" s="215"/>
      <c r="AA109" s="215"/>
      <c r="AB109" s="215"/>
      <c r="AC109" s="215"/>
      <c r="AD109" s="215"/>
      <c r="AE109" s="215"/>
      <c r="AF109" s="215"/>
      <c r="AG109" s="215" t="s">
        <v>178</v>
      </c>
      <c r="AH109" s="215">
        <v>0</v>
      </c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 x14ac:dyDescent="0.25">
      <c r="A110" s="232">
        <v>40</v>
      </c>
      <c r="B110" s="233" t="s">
        <v>313</v>
      </c>
      <c r="C110" s="251" t="s">
        <v>314</v>
      </c>
      <c r="D110" s="234" t="s">
        <v>250</v>
      </c>
      <c r="E110" s="235">
        <v>19.13</v>
      </c>
      <c r="F110" s="236"/>
      <c r="G110" s="237">
        <f>ROUND(E110*F110,2)</f>
        <v>0</v>
      </c>
      <c r="H110" s="236"/>
      <c r="I110" s="237">
        <f>ROUND(E110*H110,2)</f>
        <v>0</v>
      </c>
      <c r="J110" s="236"/>
      <c r="K110" s="237">
        <f>ROUND(E110*J110,2)</f>
        <v>0</v>
      </c>
      <c r="L110" s="237">
        <v>21</v>
      </c>
      <c r="M110" s="237">
        <f>G110*(1+L110/100)</f>
        <v>0</v>
      </c>
      <c r="N110" s="237">
        <v>0</v>
      </c>
      <c r="O110" s="237">
        <f>ROUND(E110*N110,2)</f>
        <v>0</v>
      </c>
      <c r="P110" s="237">
        <v>4.6000000000000001E-4</v>
      </c>
      <c r="Q110" s="237">
        <f>ROUND(E110*P110,2)</f>
        <v>0.01</v>
      </c>
      <c r="R110" s="237" t="s">
        <v>298</v>
      </c>
      <c r="S110" s="237" t="s">
        <v>144</v>
      </c>
      <c r="T110" s="238" t="s">
        <v>144</v>
      </c>
      <c r="U110" s="224">
        <v>0.81</v>
      </c>
      <c r="V110" s="224">
        <f>ROUND(E110*U110,2)</f>
        <v>15.5</v>
      </c>
      <c r="W110" s="224"/>
      <c r="X110" s="224" t="s">
        <v>173</v>
      </c>
      <c r="Y110" s="215"/>
      <c r="Z110" s="215"/>
      <c r="AA110" s="215"/>
      <c r="AB110" s="215"/>
      <c r="AC110" s="215"/>
      <c r="AD110" s="215"/>
      <c r="AE110" s="215"/>
      <c r="AF110" s="215"/>
      <c r="AG110" s="215" t="s">
        <v>174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 x14ac:dyDescent="0.25">
      <c r="A111" s="222"/>
      <c r="B111" s="223"/>
      <c r="C111" s="262" t="s">
        <v>315</v>
      </c>
      <c r="D111" s="258"/>
      <c r="E111" s="259">
        <v>6.01</v>
      </c>
      <c r="F111" s="224"/>
      <c r="G111" s="224"/>
      <c r="H111" s="224"/>
      <c r="I111" s="224"/>
      <c r="J111" s="224"/>
      <c r="K111" s="224"/>
      <c r="L111" s="224"/>
      <c r="M111" s="224"/>
      <c r="N111" s="224"/>
      <c r="O111" s="224"/>
      <c r="P111" s="224"/>
      <c r="Q111" s="224"/>
      <c r="R111" s="224"/>
      <c r="S111" s="224"/>
      <c r="T111" s="224"/>
      <c r="U111" s="224"/>
      <c r="V111" s="224"/>
      <c r="W111" s="224"/>
      <c r="X111" s="224"/>
      <c r="Y111" s="215"/>
      <c r="Z111" s="215"/>
      <c r="AA111" s="215"/>
      <c r="AB111" s="215"/>
      <c r="AC111" s="215"/>
      <c r="AD111" s="215"/>
      <c r="AE111" s="215"/>
      <c r="AF111" s="215"/>
      <c r="AG111" s="215" t="s">
        <v>178</v>
      </c>
      <c r="AH111" s="215">
        <v>0</v>
      </c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 x14ac:dyDescent="0.25">
      <c r="A112" s="222"/>
      <c r="B112" s="223"/>
      <c r="C112" s="262" t="s">
        <v>316</v>
      </c>
      <c r="D112" s="258"/>
      <c r="E112" s="259">
        <v>13.12</v>
      </c>
      <c r="F112" s="224"/>
      <c r="G112" s="224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224"/>
      <c r="S112" s="224"/>
      <c r="T112" s="224"/>
      <c r="U112" s="224"/>
      <c r="V112" s="224"/>
      <c r="W112" s="224"/>
      <c r="X112" s="224"/>
      <c r="Y112" s="215"/>
      <c r="Z112" s="215"/>
      <c r="AA112" s="215"/>
      <c r="AB112" s="215"/>
      <c r="AC112" s="215"/>
      <c r="AD112" s="215"/>
      <c r="AE112" s="215"/>
      <c r="AF112" s="215"/>
      <c r="AG112" s="215" t="s">
        <v>178</v>
      </c>
      <c r="AH112" s="215">
        <v>0</v>
      </c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ht="20.399999999999999" outlineLevel="1" x14ac:dyDescent="0.25">
      <c r="A113" s="232">
        <v>41</v>
      </c>
      <c r="B113" s="233" t="s">
        <v>317</v>
      </c>
      <c r="C113" s="251" t="s">
        <v>318</v>
      </c>
      <c r="D113" s="234" t="s">
        <v>181</v>
      </c>
      <c r="E113" s="235">
        <v>6.56</v>
      </c>
      <c r="F113" s="236"/>
      <c r="G113" s="237">
        <f>ROUND(E113*F113,2)</f>
        <v>0</v>
      </c>
      <c r="H113" s="236"/>
      <c r="I113" s="237">
        <f>ROUND(E113*H113,2)</f>
        <v>0</v>
      </c>
      <c r="J113" s="236"/>
      <c r="K113" s="237">
        <f>ROUND(E113*J113,2)</f>
        <v>0</v>
      </c>
      <c r="L113" s="237">
        <v>21</v>
      </c>
      <c r="M113" s="237">
        <f>G113*(1+L113/100)</f>
        <v>0</v>
      </c>
      <c r="N113" s="237">
        <v>5.4000000000000001E-4</v>
      </c>
      <c r="O113" s="237">
        <f>ROUND(E113*N113,2)</f>
        <v>0</v>
      </c>
      <c r="P113" s="237">
        <v>0.18</v>
      </c>
      <c r="Q113" s="237">
        <f>ROUND(E113*P113,2)</f>
        <v>1.18</v>
      </c>
      <c r="R113" s="237" t="s">
        <v>298</v>
      </c>
      <c r="S113" s="237" t="s">
        <v>144</v>
      </c>
      <c r="T113" s="238" t="s">
        <v>144</v>
      </c>
      <c r="U113" s="224">
        <v>0.309</v>
      </c>
      <c r="V113" s="224">
        <f>ROUND(E113*U113,2)</f>
        <v>2.0299999999999998</v>
      </c>
      <c r="W113" s="224"/>
      <c r="X113" s="224" t="s">
        <v>173</v>
      </c>
      <c r="Y113" s="215"/>
      <c r="Z113" s="215"/>
      <c r="AA113" s="215"/>
      <c r="AB113" s="215"/>
      <c r="AC113" s="215"/>
      <c r="AD113" s="215"/>
      <c r="AE113" s="215"/>
      <c r="AF113" s="215"/>
      <c r="AG113" s="215" t="s">
        <v>174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5">
      <c r="A114" s="222"/>
      <c r="B114" s="223"/>
      <c r="C114" s="261" t="s">
        <v>319</v>
      </c>
      <c r="D114" s="260"/>
      <c r="E114" s="260"/>
      <c r="F114" s="260"/>
      <c r="G114" s="260"/>
      <c r="H114" s="224"/>
      <c r="I114" s="224"/>
      <c r="J114" s="224"/>
      <c r="K114" s="224"/>
      <c r="L114" s="224"/>
      <c r="M114" s="224"/>
      <c r="N114" s="224"/>
      <c r="O114" s="224"/>
      <c r="P114" s="224"/>
      <c r="Q114" s="224"/>
      <c r="R114" s="224"/>
      <c r="S114" s="224"/>
      <c r="T114" s="224"/>
      <c r="U114" s="224"/>
      <c r="V114" s="224"/>
      <c r="W114" s="224"/>
      <c r="X114" s="224"/>
      <c r="Y114" s="215"/>
      <c r="Z114" s="215"/>
      <c r="AA114" s="215"/>
      <c r="AB114" s="215"/>
      <c r="AC114" s="215"/>
      <c r="AD114" s="215"/>
      <c r="AE114" s="215"/>
      <c r="AF114" s="215"/>
      <c r="AG114" s="215" t="s">
        <v>176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5">
      <c r="A115" s="222"/>
      <c r="B115" s="223"/>
      <c r="C115" s="253" t="s">
        <v>320</v>
      </c>
      <c r="D115" s="241"/>
      <c r="E115" s="241"/>
      <c r="F115" s="241"/>
      <c r="G115" s="241"/>
      <c r="H115" s="224"/>
      <c r="I115" s="224"/>
      <c r="J115" s="224"/>
      <c r="K115" s="224"/>
      <c r="L115" s="224"/>
      <c r="M115" s="224"/>
      <c r="N115" s="224"/>
      <c r="O115" s="224"/>
      <c r="P115" s="224"/>
      <c r="Q115" s="224"/>
      <c r="R115" s="224"/>
      <c r="S115" s="224"/>
      <c r="T115" s="224"/>
      <c r="U115" s="224"/>
      <c r="V115" s="224"/>
      <c r="W115" s="224"/>
      <c r="X115" s="224"/>
      <c r="Y115" s="215"/>
      <c r="Z115" s="215"/>
      <c r="AA115" s="215"/>
      <c r="AB115" s="215"/>
      <c r="AC115" s="215"/>
      <c r="AD115" s="215"/>
      <c r="AE115" s="215"/>
      <c r="AF115" s="215"/>
      <c r="AG115" s="215" t="s">
        <v>149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1" x14ac:dyDescent="0.25">
      <c r="A116" s="222"/>
      <c r="B116" s="223"/>
      <c r="C116" s="262" t="s">
        <v>321</v>
      </c>
      <c r="D116" s="258"/>
      <c r="E116" s="259">
        <v>6.56</v>
      </c>
      <c r="F116" s="224"/>
      <c r="G116" s="224"/>
      <c r="H116" s="224"/>
      <c r="I116" s="224"/>
      <c r="J116" s="224"/>
      <c r="K116" s="224"/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24"/>
      <c r="Y116" s="215"/>
      <c r="Z116" s="215"/>
      <c r="AA116" s="215"/>
      <c r="AB116" s="215"/>
      <c r="AC116" s="215"/>
      <c r="AD116" s="215"/>
      <c r="AE116" s="215"/>
      <c r="AF116" s="215"/>
      <c r="AG116" s="215" t="s">
        <v>178</v>
      </c>
      <c r="AH116" s="215">
        <v>0</v>
      </c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ht="20.399999999999999" outlineLevel="1" x14ac:dyDescent="0.25">
      <c r="A117" s="232">
        <v>42</v>
      </c>
      <c r="B117" s="233" t="s">
        <v>322</v>
      </c>
      <c r="C117" s="251" t="s">
        <v>323</v>
      </c>
      <c r="D117" s="234" t="s">
        <v>181</v>
      </c>
      <c r="E117" s="235">
        <v>3.9836</v>
      </c>
      <c r="F117" s="236"/>
      <c r="G117" s="237">
        <f>ROUND(E117*F117,2)</f>
        <v>0</v>
      </c>
      <c r="H117" s="236"/>
      <c r="I117" s="237">
        <f>ROUND(E117*H117,2)</f>
        <v>0</v>
      </c>
      <c r="J117" s="236"/>
      <c r="K117" s="237">
        <f>ROUND(E117*J117,2)</f>
        <v>0</v>
      </c>
      <c r="L117" s="237">
        <v>21</v>
      </c>
      <c r="M117" s="237">
        <f>G117*(1+L117/100)</f>
        <v>0</v>
      </c>
      <c r="N117" s="237">
        <v>5.4000000000000001E-4</v>
      </c>
      <c r="O117" s="237">
        <f>ROUND(E117*N117,2)</f>
        <v>0</v>
      </c>
      <c r="P117" s="237">
        <v>0.27</v>
      </c>
      <c r="Q117" s="237">
        <f>ROUND(E117*P117,2)</f>
        <v>1.08</v>
      </c>
      <c r="R117" s="237" t="s">
        <v>298</v>
      </c>
      <c r="S117" s="237" t="s">
        <v>144</v>
      </c>
      <c r="T117" s="238" t="s">
        <v>144</v>
      </c>
      <c r="U117" s="224">
        <v>0.43</v>
      </c>
      <c r="V117" s="224">
        <f>ROUND(E117*U117,2)</f>
        <v>1.71</v>
      </c>
      <c r="W117" s="224"/>
      <c r="X117" s="224" t="s">
        <v>173</v>
      </c>
      <c r="Y117" s="215"/>
      <c r="Z117" s="215"/>
      <c r="AA117" s="215"/>
      <c r="AB117" s="215"/>
      <c r="AC117" s="215"/>
      <c r="AD117" s="215"/>
      <c r="AE117" s="215"/>
      <c r="AF117" s="215"/>
      <c r="AG117" s="215" t="s">
        <v>174</v>
      </c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1" x14ac:dyDescent="0.25">
      <c r="A118" s="222"/>
      <c r="B118" s="223"/>
      <c r="C118" s="261" t="s">
        <v>319</v>
      </c>
      <c r="D118" s="260"/>
      <c r="E118" s="260"/>
      <c r="F118" s="260"/>
      <c r="G118" s="260"/>
      <c r="H118" s="224"/>
      <c r="I118" s="224"/>
      <c r="J118" s="224"/>
      <c r="K118" s="224"/>
      <c r="L118" s="224"/>
      <c r="M118" s="224"/>
      <c r="N118" s="224"/>
      <c r="O118" s="224"/>
      <c r="P118" s="224"/>
      <c r="Q118" s="224"/>
      <c r="R118" s="224"/>
      <c r="S118" s="224"/>
      <c r="T118" s="224"/>
      <c r="U118" s="224"/>
      <c r="V118" s="224"/>
      <c r="W118" s="224"/>
      <c r="X118" s="224"/>
      <c r="Y118" s="215"/>
      <c r="Z118" s="215"/>
      <c r="AA118" s="215"/>
      <c r="AB118" s="215"/>
      <c r="AC118" s="215"/>
      <c r="AD118" s="215"/>
      <c r="AE118" s="215"/>
      <c r="AF118" s="215"/>
      <c r="AG118" s="215" t="s">
        <v>176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 x14ac:dyDescent="0.25">
      <c r="A119" s="222"/>
      <c r="B119" s="223"/>
      <c r="C119" s="253" t="s">
        <v>320</v>
      </c>
      <c r="D119" s="241"/>
      <c r="E119" s="241"/>
      <c r="F119" s="241"/>
      <c r="G119" s="241"/>
      <c r="H119" s="224"/>
      <c r="I119" s="224"/>
      <c r="J119" s="224"/>
      <c r="K119" s="224"/>
      <c r="L119" s="224"/>
      <c r="M119" s="224"/>
      <c r="N119" s="224"/>
      <c r="O119" s="224"/>
      <c r="P119" s="224"/>
      <c r="Q119" s="224"/>
      <c r="R119" s="224"/>
      <c r="S119" s="224"/>
      <c r="T119" s="224"/>
      <c r="U119" s="224"/>
      <c r="V119" s="224"/>
      <c r="W119" s="224"/>
      <c r="X119" s="224"/>
      <c r="Y119" s="215"/>
      <c r="Z119" s="215"/>
      <c r="AA119" s="215"/>
      <c r="AB119" s="215"/>
      <c r="AC119" s="215"/>
      <c r="AD119" s="215"/>
      <c r="AE119" s="215"/>
      <c r="AF119" s="215"/>
      <c r="AG119" s="215" t="s">
        <v>149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1" x14ac:dyDescent="0.25">
      <c r="A120" s="222"/>
      <c r="B120" s="223"/>
      <c r="C120" s="262" t="s">
        <v>324</v>
      </c>
      <c r="D120" s="258"/>
      <c r="E120" s="259">
        <v>3.9836</v>
      </c>
      <c r="F120" s="224"/>
      <c r="G120" s="224"/>
      <c r="H120" s="224"/>
      <c r="I120" s="224"/>
      <c r="J120" s="224"/>
      <c r="K120" s="224"/>
      <c r="L120" s="224"/>
      <c r="M120" s="224"/>
      <c r="N120" s="224"/>
      <c r="O120" s="224"/>
      <c r="P120" s="224"/>
      <c r="Q120" s="224"/>
      <c r="R120" s="224"/>
      <c r="S120" s="224"/>
      <c r="T120" s="224"/>
      <c r="U120" s="224"/>
      <c r="V120" s="224"/>
      <c r="W120" s="224"/>
      <c r="X120" s="224"/>
      <c r="Y120" s="215"/>
      <c r="Z120" s="215"/>
      <c r="AA120" s="215"/>
      <c r="AB120" s="215"/>
      <c r="AC120" s="215"/>
      <c r="AD120" s="215"/>
      <c r="AE120" s="215"/>
      <c r="AF120" s="215"/>
      <c r="AG120" s="215" t="s">
        <v>178</v>
      </c>
      <c r="AH120" s="215">
        <v>0</v>
      </c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ht="20.399999999999999" outlineLevel="1" x14ac:dyDescent="0.25">
      <c r="A121" s="232">
        <v>43</v>
      </c>
      <c r="B121" s="233" t="s">
        <v>325</v>
      </c>
      <c r="C121" s="251" t="s">
        <v>326</v>
      </c>
      <c r="D121" s="234" t="s">
        <v>327</v>
      </c>
      <c r="E121" s="235">
        <v>0.29088000000000003</v>
      </c>
      <c r="F121" s="236"/>
      <c r="G121" s="237">
        <f>ROUND(E121*F121,2)</f>
        <v>0</v>
      </c>
      <c r="H121" s="236"/>
      <c r="I121" s="237">
        <f>ROUND(E121*H121,2)</f>
        <v>0</v>
      </c>
      <c r="J121" s="236"/>
      <c r="K121" s="237">
        <f>ROUND(E121*J121,2)</f>
        <v>0</v>
      </c>
      <c r="L121" s="237">
        <v>21</v>
      </c>
      <c r="M121" s="237">
        <f>G121*(1+L121/100)</f>
        <v>0</v>
      </c>
      <c r="N121" s="237">
        <v>1.82E-3</v>
      </c>
      <c r="O121" s="237">
        <f>ROUND(E121*N121,2)</f>
        <v>0</v>
      </c>
      <c r="P121" s="237">
        <v>1.8</v>
      </c>
      <c r="Q121" s="237">
        <f>ROUND(E121*P121,2)</f>
        <v>0.52</v>
      </c>
      <c r="R121" s="237" t="s">
        <v>298</v>
      </c>
      <c r="S121" s="237" t="s">
        <v>144</v>
      </c>
      <c r="T121" s="238" t="s">
        <v>144</v>
      </c>
      <c r="U121" s="224">
        <v>3.1960000000000002</v>
      </c>
      <c r="V121" s="224">
        <f>ROUND(E121*U121,2)</f>
        <v>0.93</v>
      </c>
      <c r="W121" s="224"/>
      <c r="X121" s="224" t="s">
        <v>173</v>
      </c>
      <c r="Y121" s="215"/>
      <c r="Z121" s="215"/>
      <c r="AA121" s="215"/>
      <c r="AB121" s="215"/>
      <c r="AC121" s="215"/>
      <c r="AD121" s="215"/>
      <c r="AE121" s="215"/>
      <c r="AF121" s="215"/>
      <c r="AG121" s="215" t="s">
        <v>174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5">
      <c r="A122" s="222"/>
      <c r="B122" s="223"/>
      <c r="C122" s="261" t="s">
        <v>319</v>
      </c>
      <c r="D122" s="260"/>
      <c r="E122" s="260"/>
      <c r="F122" s="260"/>
      <c r="G122" s="260"/>
      <c r="H122" s="224"/>
      <c r="I122" s="224"/>
      <c r="J122" s="224"/>
      <c r="K122" s="224"/>
      <c r="L122" s="224"/>
      <c r="M122" s="224"/>
      <c r="N122" s="224"/>
      <c r="O122" s="224"/>
      <c r="P122" s="224"/>
      <c r="Q122" s="224"/>
      <c r="R122" s="224"/>
      <c r="S122" s="224"/>
      <c r="T122" s="224"/>
      <c r="U122" s="224"/>
      <c r="V122" s="224"/>
      <c r="W122" s="224"/>
      <c r="X122" s="224"/>
      <c r="Y122" s="215"/>
      <c r="Z122" s="215"/>
      <c r="AA122" s="215"/>
      <c r="AB122" s="215"/>
      <c r="AC122" s="215"/>
      <c r="AD122" s="215"/>
      <c r="AE122" s="215"/>
      <c r="AF122" s="215"/>
      <c r="AG122" s="215" t="s">
        <v>176</v>
      </c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1" x14ac:dyDescent="0.25">
      <c r="A123" s="222"/>
      <c r="B123" s="223"/>
      <c r="C123" s="253" t="s">
        <v>320</v>
      </c>
      <c r="D123" s="241"/>
      <c r="E123" s="241"/>
      <c r="F123" s="241"/>
      <c r="G123" s="241"/>
      <c r="H123" s="224"/>
      <c r="I123" s="224"/>
      <c r="J123" s="224"/>
      <c r="K123" s="224"/>
      <c r="L123" s="224"/>
      <c r="M123" s="224"/>
      <c r="N123" s="224"/>
      <c r="O123" s="224"/>
      <c r="P123" s="224"/>
      <c r="Q123" s="224"/>
      <c r="R123" s="224"/>
      <c r="S123" s="224"/>
      <c r="T123" s="224"/>
      <c r="U123" s="224"/>
      <c r="V123" s="224"/>
      <c r="W123" s="224"/>
      <c r="X123" s="224"/>
      <c r="Y123" s="215"/>
      <c r="Z123" s="215"/>
      <c r="AA123" s="215"/>
      <c r="AB123" s="215"/>
      <c r="AC123" s="215"/>
      <c r="AD123" s="215"/>
      <c r="AE123" s="215"/>
      <c r="AF123" s="215"/>
      <c r="AG123" s="215" t="s">
        <v>149</v>
      </c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 x14ac:dyDescent="0.25">
      <c r="A124" s="222"/>
      <c r="B124" s="223"/>
      <c r="C124" s="262" t="s">
        <v>328</v>
      </c>
      <c r="D124" s="258"/>
      <c r="E124" s="259">
        <v>0.29088000000000003</v>
      </c>
      <c r="F124" s="224"/>
      <c r="G124" s="224"/>
      <c r="H124" s="224"/>
      <c r="I124" s="224"/>
      <c r="J124" s="224"/>
      <c r="K124" s="224"/>
      <c r="L124" s="224"/>
      <c r="M124" s="224"/>
      <c r="N124" s="224"/>
      <c r="O124" s="224"/>
      <c r="P124" s="224"/>
      <c r="Q124" s="224"/>
      <c r="R124" s="224"/>
      <c r="S124" s="224"/>
      <c r="T124" s="224"/>
      <c r="U124" s="224"/>
      <c r="V124" s="224"/>
      <c r="W124" s="224"/>
      <c r="X124" s="224"/>
      <c r="Y124" s="215"/>
      <c r="Z124" s="215"/>
      <c r="AA124" s="215"/>
      <c r="AB124" s="215"/>
      <c r="AC124" s="215"/>
      <c r="AD124" s="215"/>
      <c r="AE124" s="215"/>
      <c r="AF124" s="215"/>
      <c r="AG124" s="215" t="s">
        <v>178</v>
      </c>
      <c r="AH124" s="215">
        <v>0</v>
      </c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ht="20.399999999999999" outlineLevel="1" x14ac:dyDescent="0.25">
      <c r="A125" s="232">
        <v>44</v>
      </c>
      <c r="B125" s="233" t="s">
        <v>329</v>
      </c>
      <c r="C125" s="251" t="s">
        <v>330</v>
      </c>
      <c r="D125" s="234" t="s">
        <v>250</v>
      </c>
      <c r="E125" s="235">
        <v>3.28</v>
      </c>
      <c r="F125" s="236"/>
      <c r="G125" s="237">
        <f>ROUND(E125*F125,2)</f>
        <v>0</v>
      </c>
      <c r="H125" s="236"/>
      <c r="I125" s="237">
        <f>ROUND(E125*H125,2)</f>
        <v>0</v>
      </c>
      <c r="J125" s="236"/>
      <c r="K125" s="237">
        <f>ROUND(E125*J125,2)</f>
        <v>0</v>
      </c>
      <c r="L125" s="237">
        <v>21</v>
      </c>
      <c r="M125" s="237">
        <f>G125*(1+L125/100)</f>
        <v>0</v>
      </c>
      <c r="N125" s="237">
        <v>4.8999999999999998E-4</v>
      </c>
      <c r="O125" s="237">
        <f>ROUND(E125*N125,2)</f>
        <v>0</v>
      </c>
      <c r="P125" s="237">
        <v>2.5000000000000001E-2</v>
      </c>
      <c r="Q125" s="237">
        <f>ROUND(E125*P125,2)</f>
        <v>0.08</v>
      </c>
      <c r="R125" s="237" t="s">
        <v>298</v>
      </c>
      <c r="S125" s="237" t="s">
        <v>144</v>
      </c>
      <c r="T125" s="238" t="s">
        <v>144</v>
      </c>
      <c r="U125" s="224">
        <v>0.436</v>
      </c>
      <c r="V125" s="224">
        <f>ROUND(E125*U125,2)</f>
        <v>1.43</v>
      </c>
      <c r="W125" s="224"/>
      <c r="X125" s="224" t="s">
        <v>173</v>
      </c>
      <c r="Y125" s="215"/>
      <c r="Z125" s="215"/>
      <c r="AA125" s="215"/>
      <c r="AB125" s="215"/>
      <c r="AC125" s="215"/>
      <c r="AD125" s="215"/>
      <c r="AE125" s="215"/>
      <c r="AF125" s="215"/>
      <c r="AG125" s="215" t="s">
        <v>174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1" x14ac:dyDescent="0.25">
      <c r="A126" s="222"/>
      <c r="B126" s="223"/>
      <c r="C126" s="252" t="s">
        <v>320</v>
      </c>
      <c r="D126" s="239"/>
      <c r="E126" s="239"/>
      <c r="F126" s="239"/>
      <c r="G126" s="239"/>
      <c r="H126" s="224"/>
      <c r="I126" s="224"/>
      <c r="J126" s="224"/>
      <c r="K126" s="224"/>
      <c r="L126" s="224"/>
      <c r="M126" s="224"/>
      <c r="N126" s="224"/>
      <c r="O126" s="224"/>
      <c r="P126" s="224"/>
      <c r="Q126" s="224"/>
      <c r="R126" s="224"/>
      <c r="S126" s="224"/>
      <c r="T126" s="224"/>
      <c r="U126" s="224"/>
      <c r="V126" s="224"/>
      <c r="W126" s="224"/>
      <c r="X126" s="224"/>
      <c r="Y126" s="215"/>
      <c r="Z126" s="215"/>
      <c r="AA126" s="215"/>
      <c r="AB126" s="215"/>
      <c r="AC126" s="215"/>
      <c r="AD126" s="215"/>
      <c r="AE126" s="215"/>
      <c r="AF126" s="215"/>
      <c r="AG126" s="215" t="s">
        <v>149</v>
      </c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 x14ac:dyDescent="0.25">
      <c r="A127" s="222"/>
      <c r="B127" s="223"/>
      <c r="C127" s="262" t="s">
        <v>331</v>
      </c>
      <c r="D127" s="258"/>
      <c r="E127" s="259">
        <v>3.28</v>
      </c>
      <c r="F127" s="224"/>
      <c r="G127" s="224"/>
      <c r="H127" s="224"/>
      <c r="I127" s="224"/>
      <c r="J127" s="224"/>
      <c r="K127" s="224"/>
      <c r="L127" s="224"/>
      <c r="M127" s="224"/>
      <c r="N127" s="224"/>
      <c r="O127" s="224"/>
      <c r="P127" s="224"/>
      <c r="Q127" s="224"/>
      <c r="R127" s="224"/>
      <c r="S127" s="224"/>
      <c r="T127" s="224"/>
      <c r="U127" s="224"/>
      <c r="V127" s="224"/>
      <c r="W127" s="224"/>
      <c r="X127" s="224"/>
      <c r="Y127" s="215"/>
      <c r="Z127" s="215"/>
      <c r="AA127" s="215"/>
      <c r="AB127" s="215"/>
      <c r="AC127" s="215"/>
      <c r="AD127" s="215"/>
      <c r="AE127" s="215"/>
      <c r="AF127" s="215"/>
      <c r="AG127" s="215" t="s">
        <v>178</v>
      </c>
      <c r="AH127" s="215">
        <v>0</v>
      </c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ht="20.399999999999999" outlineLevel="1" x14ac:dyDescent="0.25">
      <c r="A128" s="232">
        <v>45</v>
      </c>
      <c r="B128" s="233" t="s">
        <v>332</v>
      </c>
      <c r="C128" s="251" t="s">
        <v>333</v>
      </c>
      <c r="D128" s="234" t="s">
        <v>250</v>
      </c>
      <c r="E128" s="235">
        <v>6.16</v>
      </c>
      <c r="F128" s="236"/>
      <c r="G128" s="237">
        <f>ROUND(E128*F128,2)</f>
        <v>0</v>
      </c>
      <c r="H128" s="236"/>
      <c r="I128" s="237">
        <f>ROUND(E128*H128,2)</f>
        <v>0</v>
      </c>
      <c r="J128" s="236"/>
      <c r="K128" s="237">
        <f>ROUND(E128*J128,2)</f>
        <v>0</v>
      </c>
      <c r="L128" s="237">
        <v>21</v>
      </c>
      <c r="M128" s="237">
        <f>G128*(1+L128/100)</f>
        <v>0</v>
      </c>
      <c r="N128" s="237">
        <v>4.8999999999999998E-4</v>
      </c>
      <c r="O128" s="237">
        <f>ROUND(E128*N128,2)</f>
        <v>0</v>
      </c>
      <c r="P128" s="237">
        <v>3.7999999999999999E-2</v>
      </c>
      <c r="Q128" s="237">
        <f>ROUND(E128*P128,2)</f>
        <v>0.23</v>
      </c>
      <c r="R128" s="237" t="s">
        <v>298</v>
      </c>
      <c r="S128" s="237" t="s">
        <v>144</v>
      </c>
      <c r="T128" s="238" t="s">
        <v>144</v>
      </c>
      <c r="U128" s="224">
        <v>0.53</v>
      </c>
      <c r="V128" s="224">
        <f>ROUND(E128*U128,2)</f>
        <v>3.26</v>
      </c>
      <c r="W128" s="224"/>
      <c r="X128" s="224" t="s">
        <v>173</v>
      </c>
      <c r="Y128" s="215"/>
      <c r="Z128" s="215"/>
      <c r="AA128" s="215"/>
      <c r="AB128" s="215"/>
      <c r="AC128" s="215"/>
      <c r="AD128" s="215"/>
      <c r="AE128" s="215"/>
      <c r="AF128" s="215"/>
      <c r="AG128" s="215" t="s">
        <v>174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1" x14ac:dyDescent="0.25">
      <c r="A129" s="222"/>
      <c r="B129" s="223"/>
      <c r="C129" s="252" t="s">
        <v>320</v>
      </c>
      <c r="D129" s="239"/>
      <c r="E129" s="239"/>
      <c r="F129" s="239"/>
      <c r="G129" s="239"/>
      <c r="H129" s="224"/>
      <c r="I129" s="224"/>
      <c r="J129" s="224"/>
      <c r="K129" s="224"/>
      <c r="L129" s="224"/>
      <c r="M129" s="224"/>
      <c r="N129" s="224"/>
      <c r="O129" s="224"/>
      <c r="P129" s="224"/>
      <c r="Q129" s="224"/>
      <c r="R129" s="224"/>
      <c r="S129" s="224"/>
      <c r="T129" s="224"/>
      <c r="U129" s="224"/>
      <c r="V129" s="224"/>
      <c r="W129" s="224"/>
      <c r="X129" s="224"/>
      <c r="Y129" s="215"/>
      <c r="Z129" s="215"/>
      <c r="AA129" s="215"/>
      <c r="AB129" s="215"/>
      <c r="AC129" s="215"/>
      <c r="AD129" s="215"/>
      <c r="AE129" s="215"/>
      <c r="AF129" s="215"/>
      <c r="AG129" s="215" t="s">
        <v>149</v>
      </c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1" x14ac:dyDescent="0.25">
      <c r="A130" s="222"/>
      <c r="B130" s="223"/>
      <c r="C130" s="262" t="s">
        <v>334</v>
      </c>
      <c r="D130" s="258"/>
      <c r="E130" s="259">
        <v>3.28</v>
      </c>
      <c r="F130" s="224"/>
      <c r="G130" s="224"/>
      <c r="H130" s="224"/>
      <c r="I130" s="224"/>
      <c r="J130" s="224"/>
      <c r="K130" s="224"/>
      <c r="L130" s="224"/>
      <c r="M130" s="224"/>
      <c r="N130" s="224"/>
      <c r="O130" s="224"/>
      <c r="P130" s="224"/>
      <c r="Q130" s="224"/>
      <c r="R130" s="224"/>
      <c r="S130" s="224"/>
      <c r="T130" s="224"/>
      <c r="U130" s="224"/>
      <c r="V130" s="224"/>
      <c r="W130" s="224"/>
      <c r="X130" s="224"/>
      <c r="Y130" s="215"/>
      <c r="Z130" s="215"/>
      <c r="AA130" s="215"/>
      <c r="AB130" s="215"/>
      <c r="AC130" s="215"/>
      <c r="AD130" s="215"/>
      <c r="AE130" s="215"/>
      <c r="AF130" s="215"/>
      <c r="AG130" s="215" t="s">
        <v>178</v>
      </c>
      <c r="AH130" s="215">
        <v>0</v>
      </c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1" x14ac:dyDescent="0.25">
      <c r="A131" s="222"/>
      <c r="B131" s="223"/>
      <c r="C131" s="262" t="s">
        <v>335</v>
      </c>
      <c r="D131" s="258"/>
      <c r="E131" s="259">
        <v>2.88</v>
      </c>
      <c r="F131" s="224"/>
      <c r="G131" s="224"/>
      <c r="H131" s="224"/>
      <c r="I131" s="224"/>
      <c r="J131" s="224"/>
      <c r="K131" s="224"/>
      <c r="L131" s="224"/>
      <c r="M131" s="224"/>
      <c r="N131" s="224"/>
      <c r="O131" s="224"/>
      <c r="P131" s="224"/>
      <c r="Q131" s="224"/>
      <c r="R131" s="224"/>
      <c r="S131" s="224"/>
      <c r="T131" s="224"/>
      <c r="U131" s="224"/>
      <c r="V131" s="224"/>
      <c r="W131" s="224"/>
      <c r="X131" s="224"/>
      <c r="Y131" s="215"/>
      <c r="Z131" s="215"/>
      <c r="AA131" s="215"/>
      <c r="AB131" s="215"/>
      <c r="AC131" s="215"/>
      <c r="AD131" s="215"/>
      <c r="AE131" s="215"/>
      <c r="AF131" s="215"/>
      <c r="AG131" s="215" t="s">
        <v>178</v>
      </c>
      <c r="AH131" s="215">
        <v>0</v>
      </c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ht="30.6" outlineLevel="1" x14ac:dyDescent="0.25">
      <c r="A132" s="242">
        <v>46</v>
      </c>
      <c r="B132" s="243" t="s">
        <v>336</v>
      </c>
      <c r="C132" s="254" t="s">
        <v>337</v>
      </c>
      <c r="D132" s="244" t="s">
        <v>250</v>
      </c>
      <c r="E132" s="245">
        <v>1.2</v>
      </c>
      <c r="F132" s="246"/>
      <c r="G132" s="247">
        <f>ROUND(E132*F132,2)</f>
        <v>0</v>
      </c>
      <c r="H132" s="246"/>
      <c r="I132" s="247">
        <f>ROUND(E132*H132,2)</f>
        <v>0</v>
      </c>
      <c r="J132" s="246"/>
      <c r="K132" s="247">
        <f>ROUND(E132*J132,2)</f>
        <v>0</v>
      </c>
      <c r="L132" s="247">
        <v>21</v>
      </c>
      <c r="M132" s="247">
        <f>G132*(1+L132/100)</f>
        <v>0</v>
      </c>
      <c r="N132" s="247">
        <v>0</v>
      </c>
      <c r="O132" s="247">
        <f>ROUND(E132*N132,2)</f>
        <v>0</v>
      </c>
      <c r="P132" s="247">
        <v>4.2000000000000003E-2</v>
      </c>
      <c r="Q132" s="247">
        <f>ROUND(E132*P132,2)</f>
        <v>0.05</v>
      </c>
      <c r="R132" s="247" t="s">
        <v>298</v>
      </c>
      <c r="S132" s="247" t="s">
        <v>144</v>
      </c>
      <c r="T132" s="248" t="s">
        <v>144</v>
      </c>
      <c r="U132" s="224">
        <v>0.71499999999999997</v>
      </c>
      <c r="V132" s="224">
        <f>ROUND(E132*U132,2)</f>
        <v>0.86</v>
      </c>
      <c r="W132" s="224"/>
      <c r="X132" s="224" t="s">
        <v>173</v>
      </c>
      <c r="Y132" s="215"/>
      <c r="Z132" s="215"/>
      <c r="AA132" s="215"/>
      <c r="AB132" s="215"/>
      <c r="AC132" s="215"/>
      <c r="AD132" s="215"/>
      <c r="AE132" s="215"/>
      <c r="AF132" s="215"/>
      <c r="AG132" s="215" t="s">
        <v>174</v>
      </c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1" x14ac:dyDescent="0.25">
      <c r="A133" s="232">
        <v>47</v>
      </c>
      <c r="B133" s="233" t="s">
        <v>338</v>
      </c>
      <c r="C133" s="251" t="s">
        <v>339</v>
      </c>
      <c r="D133" s="234" t="s">
        <v>250</v>
      </c>
      <c r="E133" s="235">
        <v>7.5449999999999999</v>
      </c>
      <c r="F133" s="236"/>
      <c r="G133" s="237">
        <f>ROUND(E133*F133,2)</f>
        <v>0</v>
      </c>
      <c r="H133" s="236"/>
      <c r="I133" s="237">
        <f>ROUND(E133*H133,2)</f>
        <v>0</v>
      </c>
      <c r="J133" s="236"/>
      <c r="K133" s="237">
        <f>ROUND(E133*J133,2)</f>
        <v>0</v>
      </c>
      <c r="L133" s="237">
        <v>21</v>
      </c>
      <c r="M133" s="237">
        <f>G133*(1+L133/100)</f>
        <v>0</v>
      </c>
      <c r="N133" s="237">
        <v>0</v>
      </c>
      <c r="O133" s="237">
        <f>ROUND(E133*N133,2)</f>
        <v>0</v>
      </c>
      <c r="P133" s="237">
        <v>6.6000000000000003E-2</v>
      </c>
      <c r="Q133" s="237">
        <f>ROUND(E133*P133,2)</f>
        <v>0.5</v>
      </c>
      <c r="R133" s="237" t="s">
        <v>298</v>
      </c>
      <c r="S133" s="237" t="s">
        <v>144</v>
      </c>
      <c r="T133" s="238" t="s">
        <v>144</v>
      </c>
      <c r="U133" s="224">
        <v>1.37</v>
      </c>
      <c r="V133" s="224">
        <f>ROUND(E133*U133,2)</f>
        <v>10.34</v>
      </c>
      <c r="W133" s="224"/>
      <c r="X133" s="224" t="s">
        <v>173</v>
      </c>
      <c r="Y133" s="215"/>
      <c r="Z133" s="215"/>
      <c r="AA133" s="215"/>
      <c r="AB133" s="215"/>
      <c r="AC133" s="215"/>
      <c r="AD133" s="215"/>
      <c r="AE133" s="215"/>
      <c r="AF133" s="215"/>
      <c r="AG133" s="215" t="s">
        <v>174</v>
      </c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1" x14ac:dyDescent="0.25">
      <c r="A134" s="222"/>
      <c r="B134" s="223"/>
      <c r="C134" s="261" t="s">
        <v>340</v>
      </c>
      <c r="D134" s="260"/>
      <c r="E134" s="260"/>
      <c r="F134" s="260"/>
      <c r="G134" s="260"/>
      <c r="H134" s="224"/>
      <c r="I134" s="224"/>
      <c r="J134" s="224"/>
      <c r="K134" s="224"/>
      <c r="L134" s="224"/>
      <c r="M134" s="224"/>
      <c r="N134" s="224"/>
      <c r="O134" s="224"/>
      <c r="P134" s="224"/>
      <c r="Q134" s="224"/>
      <c r="R134" s="224"/>
      <c r="S134" s="224"/>
      <c r="T134" s="224"/>
      <c r="U134" s="224"/>
      <c r="V134" s="224"/>
      <c r="W134" s="224"/>
      <c r="X134" s="224"/>
      <c r="Y134" s="215"/>
      <c r="Z134" s="215"/>
      <c r="AA134" s="215"/>
      <c r="AB134" s="215"/>
      <c r="AC134" s="215"/>
      <c r="AD134" s="215"/>
      <c r="AE134" s="215"/>
      <c r="AF134" s="215"/>
      <c r="AG134" s="215" t="s">
        <v>176</v>
      </c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1" x14ac:dyDescent="0.25">
      <c r="A135" s="222"/>
      <c r="B135" s="223"/>
      <c r="C135" s="262" t="s">
        <v>341</v>
      </c>
      <c r="D135" s="258"/>
      <c r="E135" s="259">
        <v>7.5449999999999999</v>
      </c>
      <c r="F135" s="224"/>
      <c r="G135" s="224"/>
      <c r="H135" s="224"/>
      <c r="I135" s="224"/>
      <c r="J135" s="224"/>
      <c r="K135" s="224"/>
      <c r="L135" s="224"/>
      <c r="M135" s="224"/>
      <c r="N135" s="224"/>
      <c r="O135" s="224"/>
      <c r="P135" s="224"/>
      <c r="Q135" s="224"/>
      <c r="R135" s="224"/>
      <c r="S135" s="224"/>
      <c r="T135" s="224"/>
      <c r="U135" s="224"/>
      <c r="V135" s="224"/>
      <c r="W135" s="224"/>
      <c r="X135" s="224"/>
      <c r="Y135" s="215"/>
      <c r="Z135" s="215"/>
      <c r="AA135" s="215"/>
      <c r="AB135" s="215"/>
      <c r="AC135" s="215"/>
      <c r="AD135" s="215"/>
      <c r="AE135" s="215"/>
      <c r="AF135" s="215"/>
      <c r="AG135" s="215" t="s">
        <v>178</v>
      </c>
      <c r="AH135" s="215">
        <v>0</v>
      </c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ht="20.399999999999999" outlineLevel="1" x14ac:dyDescent="0.25">
      <c r="A136" s="232">
        <v>48</v>
      </c>
      <c r="B136" s="233" t="s">
        <v>342</v>
      </c>
      <c r="C136" s="251" t="s">
        <v>343</v>
      </c>
      <c r="D136" s="234" t="s">
        <v>250</v>
      </c>
      <c r="E136" s="235">
        <v>1.23</v>
      </c>
      <c r="F136" s="236"/>
      <c r="G136" s="237">
        <f>ROUND(E136*F136,2)</f>
        <v>0</v>
      </c>
      <c r="H136" s="236"/>
      <c r="I136" s="237">
        <f>ROUND(E136*H136,2)</f>
        <v>0</v>
      </c>
      <c r="J136" s="236"/>
      <c r="K136" s="237">
        <f>ROUND(E136*J136,2)</f>
        <v>0</v>
      </c>
      <c r="L136" s="237">
        <v>21</v>
      </c>
      <c r="M136" s="237">
        <f>G136*(1+L136/100)</f>
        <v>0</v>
      </c>
      <c r="N136" s="237">
        <v>0</v>
      </c>
      <c r="O136" s="237">
        <f>ROUND(E136*N136,2)</f>
        <v>0</v>
      </c>
      <c r="P136" s="237">
        <v>2.1999999999999999E-2</v>
      </c>
      <c r="Q136" s="237">
        <f>ROUND(E136*P136,2)</f>
        <v>0.03</v>
      </c>
      <c r="R136" s="237" t="s">
        <v>298</v>
      </c>
      <c r="S136" s="237" t="s">
        <v>144</v>
      </c>
      <c r="T136" s="238" t="s">
        <v>144</v>
      </c>
      <c r="U136" s="224">
        <v>0.33</v>
      </c>
      <c r="V136" s="224">
        <f>ROUND(E136*U136,2)</f>
        <v>0.41</v>
      </c>
      <c r="W136" s="224"/>
      <c r="X136" s="224" t="s">
        <v>173</v>
      </c>
      <c r="Y136" s="215"/>
      <c r="Z136" s="215"/>
      <c r="AA136" s="215"/>
      <c r="AB136" s="215"/>
      <c r="AC136" s="215"/>
      <c r="AD136" s="215"/>
      <c r="AE136" s="215"/>
      <c r="AF136" s="215"/>
      <c r="AG136" s="215" t="s">
        <v>174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1" x14ac:dyDescent="0.25">
      <c r="A137" s="222"/>
      <c r="B137" s="223"/>
      <c r="C137" s="261" t="s">
        <v>340</v>
      </c>
      <c r="D137" s="260"/>
      <c r="E137" s="260"/>
      <c r="F137" s="260"/>
      <c r="G137" s="260"/>
      <c r="H137" s="224"/>
      <c r="I137" s="224"/>
      <c r="J137" s="224"/>
      <c r="K137" s="224"/>
      <c r="L137" s="224"/>
      <c r="M137" s="224"/>
      <c r="N137" s="224"/>
      <c r="O137" s="224"/>
      <c r="P137" s="224"/>
      <c r="Q137" s="224"/>
      <c r="R137" s="224"/>
      <c r="S137" s="224"/>
      <c r="T137" s="224"/>
      <c r="U137" s="224"/>
      <c r="V137" s="224"/>
      <c r="W137" s="224"/>
      <c r="X137" s="224"/>
      <c r="Y137" s="215"/>
      <c r="Z137" s="215"/>
      <c r="AA137" s="215"/>
      <c r="AB137" s="215"/>
      <c r="AC137" s="215"/>
      <c r="AD137" s="215"/>
      <c r="AE137" s="215"/>
      <c r="AF137" s="215"/>
      <c r="AG137" s="215" t="s">
        <v>176</v>
      </c>
      <c r="AH137" s="215"/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1" x14ac:dyDescent="0.25">
      <c r="A138" s="222"/>
      <c r="B138" s="223"/>
      <c r="C138" s="262" t="s">
        <v>344</v>
      </c>
      <c r="D138" s="258"/>
      <c r="E138" s="259">
        <v>1.23</v>
      </c>
      <c r="F138" s="224"/>
      <c r="G138" s="224"/>
      <c r="H138" s="224"/>
      <c r="I138" s="224"/>
      <c r="J138" s="224"/>
      <c r="K138" s="224"/>
      <c r="L138" s="224"/>
      <c r="M138" s="224"/>
      <c r="N138" s="224"/>
      <c r="O138" s="224"/>
      <c r="P138" s="224"/>
      <c r="Q138" s="224"/>
      <c r="R138" s="224"/>
      <c r="S138" s="224"/>
      <c r="T138" s="224"/>
      <c r="U138" s="224"/>
      <c r="V138" s="224"/>
      <c r="W138" s="224"/>
      <c r="X138" s="224"/>
      <c r="Y138" s="215"/>
      <c r="Z138" s="215"/>
      <c r="AA138" s="215"/>
      <c r="AB138" s="215"/>
      <c r="AC138" s="215"/>
      <c r="AD138" s="215"/>
      <c r="AE138" s="215"/>
      <c r="AF138" s="215"/>
      <c r="AG138" s="215" t="s">
        <v>178</v>
      </c>
      <c r="AH138" s="215">
        <v>0</v>
      </c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ht="20.399999999999999" outlineLevel="1" x14ac:dyDescent="0.25">
      <c r="A139" s="232">
        <v>49</v>
      </c>
      <c r="B139" s="233" t="s">
        <v>345</v>
      </c>
      <c r="C139" s="251" t="s">
        <v>346</v>
      </c>
      <c r="D139" s="234" t="s">
        <v>181</v>
      </c>
      <c r="E139" s="235">
        <v>100.432</v>
      </c>
      <c r="F139" s="236"/>
      <c r="G139" s="237">
        <f>ROUND(E139*F139,2)</f>
        <v>0</v>
      </c>
      <c r="H139" s="236"/>
      <c r="I139" s="237">
        <f>ROUND(E139*H139,2)</f>
        <v>0</v>
      </c>
      <c r="J139" s="236"/>
      <c r="K139" s="237">
        <f>ROUND(E139*J139,2)</f>
        <v>0</v>
      </c>
      <c r="L139" s="237">
        <v>21</v>
      </c>
      <c r="M139" s="237">
        <f>G139*(1+L139/100)</f>
        <v>0</v>
      </c>
      <c r="N139" s="237">
        <v>0</v>
      </c>
      <c r="O139" s="237">
        <f>ROUND(E139*N139,2)</f>
        <v>0</v>
      </c>
      <c r="P139" s="237">
        <v>0.01</v>
      </c>
      <c r="Q139" s="237">
        <f>ROUND(E139*P139,2)</f>
        <v>1</v>
      </c>
      <c r="R139" s="237" t="s">
        <v>298</v>
      </c>
      <c r="S139" s="237" t="s">
        <v>144</v>
      </c>
      <c r="T139" s="238" t="s">
        <v>144</v>
      </c>
      <c r="U139" s="224">
        <v>0.08</v>
      </c>
      <c r="V139" s="224">
        <f>ROUND(E139*U139,2)</f>
        <v>8.0299999999999994</v>
      </c>
      <c r="W139" s="224"/>
      <c r="X139" s="224" t="s">
        <v>173</v>
      </c>
      <c r="Y139" s="215"/>
      <c r="Z139" s="215"/>
      <c r="AA139" s="215"/>
      <c r="AB139" s="215"/>
      <c r="AC139" s="215"/>
      <c r="AD139" s="215"/>
      <c r="AE139" s="215"/>
      <c r="AF139" s="215"/>
      <c r="AG139" s="215" t="s">
        <v>174</v>
      </c>
      <c r="AH139" s="215"/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1" x14ac:dyDescent="0.25">
      <c r="A140" s="222"/>
      <c r="B140" s="223"/>
      <c r="C140" s="262" t="s">
        <v>236</v>
      </c>
      <c r="D140" s="258"/>
      <c r="E140" s="259">
        <v>118.35720000000001</v>
      </c>
      <c r="F140" s="224"/>
      <c r="G140" s="224"/>
      <c r="H140" s="224"/>
      <c r="I140" s="224"/>
      <c r="J140" s="224"/>
      <c r="K140" s="224"/>
      <c r="L140" s="224"/>
      <c r="M140" s="224"/>
      <c r="N140" s="224"/>
      <c r="O140" s="224"/>
      <c r="P140" s="224"/>
      <c r="Q140" s="224"/>
      <c r="R140" s="224"/>
      <c r="S140" s="224"/>
      <c r="T140" s="224"/>
      <c r="U140" s="224"/>
      <c r="V140" s="224"/>
      <c r="W140" s="224"/>
      <c r="X140" s="224"/>
      <c r="Y140" s="215"/>
      <c r="Z140" s="215"/>
      <c r="AA140" s="215"/>
      <c r="AB140" s="215"/>
      <c r="AC140" s="215"/>
      <c r="AD140" s="215"/>
      <c r="AE140" s="215"/>
      <c r="AF140" s="215"/>
      <c r="AG140" s="215" t="s">
        <v>178</v>
      </c>
      <c r="AH140" s="215">
        <v>0</v>
      </c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1" x14ac:dyDescent="0.25">
      <c r="A141" s="222"/>
      <c r="B141" s="223"/>
      <c r="C141" s="262" t="s">
        <v>237</v>
      </c>
      <c r="D141" s="258"/>
      <c r="E141" s="259">
        <v>-17.9252</v>
      </c>
      <c r="F141" s="224"/>
      <c r="G141" s="224"/>
      <c r="H141" s="224"/>
      <c r="I141" s="224"/>
      <c r="J141" s="224"/>
      <c r="K141" s="224"/>
      <c r="L141" s="224"/>
      <c r="M141" s="224"/>
      <c r="N141" s="224"/>
      <c r="O141" s="224"/>
      <c r="P141" s="224"/>
      <c r="Q141" s="224"/>
      <c r="R141" s="224"/>
      <c r="S141" s="224"/>
      <c r="T141" s="224"/>
      <c r="U141" s="224"/>
      <c r="V141" s="224"/>
      <c r="W141" s="224"/>
      <c r="X141" s="224"/>
      <c r="Y141" s="215"/>
      <c r="Z141" s="215"/>
      <c r="AA141" s="215"/>
      <c r="AB141" s="215"/>
      <c r="AC141" s="215"/>
      <c r="AD141" s="215"/>
      <c r="AE141" s="215"/>
      <c r="AF141" s="215"/>
      <c r="AG141" s="215" t="s">
        <v>178</v>
      </c>
      <c r="AH141" s="215">
        <v>0</v>
      </c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1" x14ac:dyDescent="0.25">
      <c r="A142" s="232">
        <v>50</v>
      </c>
      <c r="B142" s="233" t="s">
        <v>347</v>
      </c>
      <c r="C142" s="251" t="s">
        <v>348</v>
      </c>
      <c r="D142" s="234" t="s">
        <v>194</v>
      </c>
      <c r="E142" s="235">
        <v>2</v>
      </c>
      <c r="F142" s="236"/>
      <c r="G142" s="237">
        <f>ROUND(E142*F142,2)</f>
        <v>0</v>
      </c>
      <c r="H142" s="236"/>
      <c r="I142" s="237">
        <f>ROUND(E142*H142,2)</f>
        <v>0</v>
      </c>
      <c r="J142" s="236"/>
      <c r="K142" s="237">
        <f>ROUND(E142*J142,2)</f>
        <v>0</v>
      </c>
      <c r="L142" s="237">
        <v>21</v>
      </c>
      <c r="M142" s="237">
        <f>G142*(1+L142/100)</f>
        <v>0</v>
      </c>
      <c r="N142" s="237">
        <v>0</v>
      </c>
      <c r="O142" s="237">
        <f>ROUND(E142*N142,2)</f>
        <v>0</v>
      </c>
      <c r="P142" s="237">
        <v>0.13100000000000001</v>
      </c>
      <c r="Q142" s="237">
        <f>ROUND(E142*P142,2)</f>
        <v>0.26</v>
      </c>
      <c r="R142" s="237" t="s">
        <v>349</v>
      </c>
      <c r="S142" s="237" t="s">
        <v>144</v>
      </c>
      <c r="T142" s="238" t="s">
        <v>144</v>
      </c>
      <c r="U142" s="224">
        <v>0.77</v>
      </c>
      <c r="V142" s="224">
        <f>ROUND(E142*U142,2)</f>
        <v>1.54</v>
      </c>
      <c r="W142" s="224"/>
      <c r="X142" s="224" t="s">
        <v>173</v>
      </c>
      <c r="Y142" s="215"/>
      <c r="Z142" s="215"/>
      <c r="AA142" s="215"/>
      <c r="AB142" s="215"/>
      <c r="AC142" s="215"/>
      <c r="AD142" s="215"/>
      <c r="AE142" s="215"/>
      <c r="AF142" s="215"/>
      <c r="AG142" s="215" t="s">
        <v>174</v>
      </c>
      <c r="AH142" s="215"/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1" x14ac:dyDescent="0.25">
      <c r="A143" s="222"/>
      <c r="B143" s="223"/>
      <c r="C143" s="262" t="s">
        <v>350</v>
      </c>
      <c r="D143" s="258"/>
      <c r="E143" s="259">
        <v>2</v>
      </c>
      <c r="F143" s="224"/>
      <c r="G143" s="224"/>
      <c r="H143" s="224"/>
      <c r="I143" s="224"/>
      <c r="J143" s="224"/>
      <c r="K143" s="224"/>
      <c r="L143" s="224"/>
      <c r="M143" s="224"/>
      <c r="N143" s="224"/>
      <c r="O143" s="224"/>
      <c r="P143" s="224"/>
      <c r="Q143" s="224"/>
      <c r="R143" s="224"/>
      <c r="S143" s="224"/>
      <c r="T143" s="224"/>
      <c r="U143" s="224"/>
      <c r="V143" s="224"/>
      <c r="W143" s="224"/>
      <c r="X143" s="224"/>
      <c r="Y143" s="215"/>
      <c r="Z143" s="215"/>
      <c r="AA143" s="215"/>
      <c r="AB143" s="215"/>
      <c r="AC143" s="215"/>
      <c r="AD143" s="215"/>
      <c r="AE143" s="215"/>
      <c r="AF143" s="215"/>
      <c r="AG143" s="215" t="s">
        <v>178</v>
      </c>
      <c r="AH143" s="215">
        <v>0</v>
      </c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1" x14ac:dyDescent="0.25">
      <c r="A144" s="232">
        <v>51</v>
      </c>
      <c r="B144" s="233" t="s">
        <v>351</v>
      </c>
      <c r="C144" s="251" t="s">
        <v>352</v>
      </c>
      <c r="D144" s="234" t="s">
        <v>181</v>
      </c>
      <c r="E144" s="235">
        <v>1.7919</v>
      </c>
      <c r="F144" s="236"/>
      <c r="G144" s="237">
        <f>ROUND(E144*F144,2)</f>
        <v>0</v>
      </c>
      <c r="H144" s="236"/>
      <c r="I144" s="237">
        <f>ROUND(E144*H144,2)</f>
        <v>0</v>
      </c>
      <c r="J144" s="236"/>
      <c r="K144" s="237">
        <f>ROUND(E144*J144,2)</f>
        <v>0</v>
      </c>
      <c r="L144" s="237">
        <v>21</v>
      </c>
      <c r="M144" s="237">
        <f>G144*(1+L144/100)</f>
        <v>0</v>
      </c>
      <c r="N144" s="237">
        <v>0</v>
      </c>
      <c r="O144" s="237">
        <f>ROUND(E144*N144,2)</f>
        <v>0</v>
      </c>
      <c r="P144" s="237">
        <v>5.0000000000000001E-3</v>
      </c>
      <c r="Q144" s="237">
        <f>ROUND(E144*P144,2)</f>
        <v>0.01</v>
      </c>
      <c r="R144" s="237" t="s">
        <v>353</v>
      </c>
      <c r="S144" s="237" t="s">
        <v>144</v>
      </c>
      <c r="T144" s="238" t="s">
        <v>144</v>
      </c>
      <c r="U144" s="224">
        <v>0.51</v>
      </c>
      <c r="V144" s="224">
        <f>ROUND(E144*U144,2)</f>
        <v>0.91</v>
      </c>
      <c r="W144" s="224"/>
      <c r="X144" s="224" t="s">
        <v>173</v>
      </c>
      <c r="Y144" s="215"/>
      <c r="Z144" s="215"/>
      <c r="AA144" s="215"/>
      <c r="AB144" s="215"/>
      <c r="AC144" s="215"/>
      <c r="AD144" s="215"/>
      <c r="AE144" s="215"/>
      <c r="AF144" s="215"/>
      <c r="AG144" s="215" t="s">
        <v>174</v>
      </c>
      <c r="AH144" s="215"/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1" x14ac:dyDescent="0.25">
      <c r="A145" s="222"/>
      <c r="B145" s="223"/>
      <c r="C145" s="262" t="s">
        <v>354</v>
      </c>
      <c r="D145" s="258"/>
      <c r="E145" s="259">
        <v>1.7919</v>
      </c>
      <c r="F145" s="224"/>
      <c r="G145" s="224"/>
      <c r="H145" s="224"/>
      <c r="I145" s="224"/>
      <c r="J145" s="224"/>
      <c r="K145" s="224"/>
      <c r="L145" s="224"/>
      <c r="M145" s="224"/>
      <c r="N145" s="224"/>
      <c r="O145" s="224"/>
      <c r="P145" s="224"/>
      <c r="Q145" s="224"/>
      <c r="R145" s="224"/>
      <c r="S145" s="224"/>
      <c r="T145" s="224"/>
      <c r="U145" s="224"/>
      <c r="V145" s="224"/>
      <c r="W145" s="224"/>
      <c r="X145" s="224"/>
      <c r="Y145" s="215"/>
      <c r="Z145" s="215"/>
      <c r="AA145" s="215"/>
      <c r="AB145" s="215"/>
      <c r="AC145" s="215"/>
      <c r="AD145" s="215"/>
      <c r="AE145" s="215"/>
      <c r="AF145" s="215"/>
      <c r="AG145" s="215" t="s">
        <v>178</v>
      </c>
      <c r="AH145" s="215">
        <v>0</v>
      </c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1" x14ac:dyDescent="0.25">
      <c r="A146" s="232">
        <v>52</v>
      </c>
      <c r="B146" s="233" t="s">
        <v>355</v>
      </c>
      <c r="C146" s="251" t="s">
        <v>356</v>
      </c>
      <c r="D146" s="234" t="s">
        <v>181</v>
      </c>
      <c r="E146" s="235">
        <v>1.7919</v>
      </c>
      <c r="F146" s="236"/>
      <c r="G146" s="237">
        <f>ROUND(E146*F146,2)</f>
        <v>0</v>
      </c>
      <c r="H146" s="236"/>
      <c r="I146" s="237">
        <f>ROUND(E146*H146,2)</f>
        <v>0</v>
      </c>
      <c r="J146" s="236"/>
      <c r="K146" s="237">
        <f>ROUND(E146*J146,2)</f>
        <v>0</v>
      </c>
      <c r="L146" s="237">
        <v>21</v>
      </c>
      <c r="M146" s="237">
        <f>G146*(1+L146/100)</f>
        <v>0</v>
      </c>
      <c r="N146" s="237">
        <v>0</v>
      </c>
      <c r="O146" s="237">
        <f>ROUND(E146*N146,2)</f>
        <v>0</v>
      </c>
      <c r="P146" s="237">
        <v>2E-3</v>
      </c>
      <c r="Q146" s="237">
        <f>ROUND(E146*P146,2)</f>
        <v>0</v>
      </c>
      <c r="R146" s="237" t="s">
        <v>353</v>
      </c>
      <c r="S146" s="237" t="s">
        <v>144</v>
      </c>
      <c r="T146" s="238" t="s">
        <v>144</v>
      </c>
      <c r="U146" s="224">
        <v>0.1</v>
      </c>
      <c r="V146" s="224">
        <f>ROUND(E146*U146,2)</f>
        <v>0.18</v>
      </c>
      <c r="W146" s="224"/>
      <c r="X146" s="224" t="s">
        <v>173</v>
      </c>
      <c r="Y146" s="215"/>
      <c r="Z146" s="215"/>
      <c r="AA146" s="215"/>
      <c r="AB146" s="215"/>
      <c r="AC146" s="215"/>
      <c r="AD146" s="215"/>
      <c r="AE146" s="215"/>
      <c r="AF146" s="215"/>
      <c r="AG146" s="215" t="s">
        <v>174</v>
      </c>
      <c r="AH146" s="215"/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1" x14ac:dyDescent="0.25">
      <c r="A147" s="222"/>
      <c r="B147" s="223"/>
      <c r="C147" s="262" t="s">
        <v>354</v>
      </c>
      <c r="D147" s="258"/>
      <c r="E147" s="259">
        <v>1.7919</v>
      </c>
      <c r="F147" s="224"/>
      <c r="G147" s="224"/>
      <c r="H147" s="224"/>
      <c r="I147" s="224"/>
      <c r="J147" s="224"/>
      <c r="K147" s="224"/>
      <c r="L147" s="224"/>
      <c r="M147" s="224"/>
      <c r="N147" s="224"/>
      <c r="O147" s="224"/>
      <c r="P147" s="224"/>
      <c r="Q147" s="224"/>
      <c r="R147" s="224"/>
      <c r="S147" s="224"/>
      <c r="T147" s="224"/>
      <c r="U147" s="224"/>
      <c r="V147" s="224"/>
      <c r="W147" s="224"/>
      <c r="X147" s="224"/>
      <c r="Y147" s="215"/>
      <c r="Z147" s="215"/>
      <c r="AA147" s="215"/>
      <c r="AB147" s="215"/>
      <c r="AC147" s="215"/>
      <c r="AD147" s="215"/>
      <c r="AE147" s="215"/>
      <c r="AF147" s="215"/>
      <c r="AG147" s="215" t="s">
        <v>178</v>
      </c>
      <c r="AH147" s="215">
        <v>0</v>
      </c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1" x14ac:dyDescent="0.25">
      <c r="A148" s="232">
        <v>53</v>
      </c>
      <c r="B148" s="233" t="s">
        <v>357</v>
      </c>
      <c r="C148" s="251" t="s">
        <v>358</v>
      </c>
      <c r="D148" s="234" t="s">
        <v>250</v>
      </c>
      <c r="E148" s="235">
        <v>41.305</v>
      </c>
      <c r="F148" s="236"/>
      <c r="G148" s="237">
        <f>ROUND(E148*F148,2)</f>
        <v>0</v>
      </c>
      <c r="H148" s="236"/>
      <c r="I148" s="237">
        <f>ROUND(E148*H148,2)</f>
        <v>0</v>
      </c>
      <c r="J148" s="236"/>
      <c r="K148" s="237">
        <f>ROUND(E148*J148,2)</f>
        <v>0</v>
      </c>
      <c r="L148" s="237">
        <v>21</v>
      </c>
      <c r="M148" s="237">
        <f>G148*(1+L148/100)</f>
        <v>0</v>
      </c>
      <c r="N148" s="237">
        <v>0</v>
      </c>
      <c r="O148" s="237">
        <f>ROUND(E148*N148,2)</f>
        <v>0</v>
      </c>
      <c r="P148" s="237">
        <v>0</v>
      </c>
      <c r="Q148" s="237">
        <f>ROUND(E148*P148,2)</f>
        <v>0</v>
      </c>
      <c r="R148" s="237" t="s">
        <v>359</v>
      </c>
      <c r="S148" s="237" t="s">
        <v>144</v>
      </c>
      <c r="T148" s="238" t="s">
        <v>144</v>
      </c>
      <c r="U148" s="224">
        <v>0.04</v>
      </c>
      <c r="V148" s="224">
        <f>ROUND(E148*U148,2)</f>
        <v>1.65</v>
      </c>
      <c r="W148" s="224"/>
      <c r="X148" s="224" t="s">
        <v>173</v>
      </c>
      <c r="Y148" s="215"/>
      <c r="Z148" s="215"/>
      <c r="AA148" s="215"/>
      <c r="AB148" s="215"/>
      <c r="AC148" s="215"/>
      <c r="AD148" s="215"/>
      <c r="AE148" s="215"/>
      <c r="AF148" s="215"/>
      <c r="AG148" s="215" t="s">
        <v>174</v>
      </c>
      <c r="AH148" s="215"/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1" x14ac:dyDescent="0.25">
      <c r="A149" s="222"/>
      <c r="B149" s="223"/>
      <c r="C149" s="262" t="s">
        <v>360</v>
      </c>
      <c r="D149" s="258"/>
      <c r="E149" s="259">
        <v>40.405000000000001</v>
      </c>
      <c r="F149" s="224"/>
      <c r="G149" s="224"/>
      <c r="H149" s="224"/>
      <c r="I149" s="224"/>
      <c r="J149" s="224"/>
      <c r="K149" s="224"/>
      <c r="L149" s="224"/>
      <c r="M149" s="224"/>
      <c r="N149" s="224"/>
      <c r="O149" s="224"/>
      <c r="P149" s="224"/>
      <c r="Q149" s="224"/>
      <c r="R149" s="224"/>
      <c r="S149" s="224"/>
      <c r="T149" s="224"/>
      <c r="U149" s="224"/>
      <c r="V149" s="224"/>
      <c r="W149" s="224"/>
      <c r="X149" s="224"/>
      <c r="Y149" s="215"/>
      <c r="Z149" s="215"/>
      <c r="AA149" s="215"/>
      <c r="AB149" s="215"/>
      <c r="AC149" s="215"/>
      <c r="AD149" s="215"/>
      <c r="AE149" s="215"/>
      <c r="AF149" s="215"/>
      <c r="AG149" s="215" t="s">
        <v>178</v>
      </c>
      <c r="AH149" s="215">
        <v>0</v>
      </c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1" x14ac:dyDescent="0.25">
      <c r="A150" s="222"/>
      <c r="B150" s="223"/>
      <c r="C150" s="262" t="s">
        <v>361</v>
      </c>
      <c r="D150" s="258"/>
      <c r="E150" s="259">
        <v>0.9</v>
      </c>
      <c r="F150" s="224"/>
      <c r="G150" s="224"/>
      <c r="H150" s="224"/>
      <c r="I150" s="224"/>
      <c r="J150" s="224"/>
      <c r="K150" s="224"/>
      <c r="L150" s="224"/>
      <c r="M150" s="224"/>
      <c r="N150" s="224"/>
      <c r="O150" s="224"/>
      <c r="P150" s="224"/>
      <c r="Q150" s="224"/>
      <c r="R150" s="224"/>
      <c r="S150" s="224"/>
      <c r="T150" s="224"/>
      <c r="U150" s="224"/>
      <c r="V150" s="224"/>
      <c r="W150" s="224"/>
      <c r="X150" s="224"/>
      <c r="Y150" s="215"/>
      <c r="Z150" s="215"/>
      <c r="AA150" s="215"/>
      <c r="AB150" s="215"/>
      <c r="AC150" s="215"/>
      <c r="AD150" s="215"/>
      <c r="AE150" s="215"/>
      <c r="AF150" s="215"/>
      <c r="AG150" s="215" t="s">
        <v>178</v>
      </c>
      <c r="AH150" s="215">
        <v>0</v>
      </c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1" x14ac:dyDescent="0.25">
      <c r="A151" s="242">
        <v>54</v>
      </c>
      <c r="B151" s="243" t="s">
        <v>362</v>
      </c>
      <c r="C151" s="254" t="s">
        <v>363</v>
      </c>
      <c r="D151" s="244" t="s">
        <v>181</v>
      </c>
      <c r="E151" s="245">
        <v>61.37</v>
      </c>
      <c r="F151" s="246"/>
      <c r="G151" s="247">
        <f>ROUND(E151*F151,2)</f>
        <v>0</v>
      </c>
      <c r="H151" s="246"/>
      <c r="I151" s="247">
        <f>ROUND(E151*H151,2)</f>
        <v>0</v>
      </c>
      <c r="J151" s="246"/>
      <c r="K151" s="247">
        <f>ROUND(E151*J151,2)</f>
        <v>0</v>
      </c>
      <c r="L151" s="247">
        <v>21</v>
      </c>
      <c r="M151" s="247">
        <f>G151*(1+L151/100)</f>
        <v>0</v>
      </c>
      <c r="N151" s="247">
        <v>0</v>
      </c>
      <c r="O151" s="247">
        <f>ROUND(E151*N151,2)</f>
        <v>0</v>
      </c>
      <c r="P151" s="247">
        <v>1E-3</v>
      </c>
      <c r="Q151" s="247">
        <f>ROUND(E151*P151,2)</f>
        <v>0.06</v>
      </c>
      <c r="R151" s="247" t="s">
        <v>359</v>
      </c>
      <c r="S151" s="247" t="s">
        <v>144</v>
      </c>
      <c r="T151" s="248" t="s">
        <v>144</v>
      </c>
      <c r="U151" s="224">
        <v>0.11</v>
      </c>
      <c r="V151" s="224">
        <f>ROUND(E151*U151,2)</f>
        <v>6.75</v>
      </c>
      <c r="W151" s="224"/>
      <c r="X151" s="224" t="s">
        <v>173</v>
      </c>
      <c r="Y151" s="215"/>
      <c r="Z151" s="215"/>
      <c r="AA151" s="215"/>
      <c r="AB151" s="215"/>
      <c r="AC151" s="215"/>
      <c r="AD151" s="215"/>
      <c r="AE151" s="215"/>
      <c r="AF151" s="215"/>
      <c r="AG151" s="215" t="s">
        <v>174</v>
      </c>
      <c r="AH151" s="215"/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1" x14ac:dyDescent="0.25">
      <c r="A152" s="232">
        <v>55</v>
      </c>
      <c r="B152" s="233" t="s">
        <v>364</v>
      </c>
      <c r="C152" s="251" t="s">
        <v>365</v>
      </c>
      <c r="D152" s="234" t="s">
        <v>268</v>
      </c>
      <c r="E152" s="235">
        <v>9</v>
      </c>
      <c r="F152" s="236"/>
      <c r="G152" s="237">
        <f>ROUND(E152*F152,2)</f>
        <v>0</v>
      </c>
      <c r="H152" s="236"/>
      <c r="I152" s="237">
        <f>ROUND(E152*H152,2)</f>
        <v>0</v>
      </c>
      <c r="J152" s="236"/>
      <c r="K152" s="237">
        <f>ROUND(E152*J152,2)</f>
        <v>0</v>
      </c>
      <c r="L152" s="237">
        <v>21</v>
      </c>
      <c r="M152" s="237">
        <f>G152*(1+L152/100)</f>
        <v>0</v>
      </c>
      <c r="N152" s="237">
        <v>0</v>
      </c>
      <c r="O152" s="237">
        <f>ROUND(E152*N152,2)</f>
        <v>0</v>
      </c>
      <c r="P152" s="237">
        <v>0.03</v>
      </c>
      <c r="Q152" s="237">
        <f>ROUND(E152*P152,2)</f>
        <v>0.27</v>
      </c>
      <c r="R152" s="237"/>
      <c r="S152" s="237" t="s">
        <v>159</v>
      </c>
      <c r="T152" s="238" t="s">
        <v>145</v>
      </c>
      <c r="U152" s="224">
        <v>0.2</v>
      </c>
      <c r="V152" s="224">
        <f>ROUND(E152*U152,2)</f>
        <v>1.8</v>
      </c>
      <c r="W152" s="224"/>
      <c r="X152" s="224" t="s">
        <v>173</v>
      </c>
      <c r="Y152" s="215"/>
      <c r="Z152" s="215"/>
      <c r="AA152" s="215"/>
      <c r="AB152" s="215"/>
      <c r="AC152" s="215"/>
      <c r="AD152" s="215"/>
      <c r="AE152" s="215"/>
      <c r="AF152" s="215"/>
      <c r="AG152" s="215" t="s">
        <v>174</v>
      </c>
      <c r="AH152" s="215"/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1" x14ac:dyDescent="0.25">
      <c r="A153" s="222"/>
      <c r="B153" s="223"/>
      <c r="C153" s="262" t="s">
        <v>366</v>
      </c>
      <c r="D153" s="258"/>
      <c r="E153" s="259">
        <v>9</v>
      </c>
      <c r="F153" s="224"/>
      <c r="G153" s="224"/>
      <c r="H153" s="224"/>
      <c r="I153" s="224"/>
      <c r="J153" s="224"/>
      <c r="K153" s="224"/>
      <c r="L153" s="224"/>
      <c r="M153" s="224"/>
      <c r="N153" s="224"/>
      <c r="O153" s="224"/>
      <c r="P153" s="224"/>
      <c r="Q153" s="224"/>
      <c r="R153" s="224"/>
      <c r="S153" s="224"/>
      <c r="T153" s="224"/>
      <c r="U153" s="224"/>
      <c r="V153" s="224"/>
      <c r="W153" s="224"/>
      <c r="X153" s="224"/>
      <c r="Y153" s="215"/>
      <c r="Z153" s="215"/>
      <c r="AA153" s="215"/>
      <c r="AB153" s="215"/>
      <c r="AC153" s="215"/>
      <c r="AD153" s="215"/>
      <c r="AE153" s="215"/>
      <c r="AF153" s="215"/>
      <c r="AG153" s="215" t="s">
        <v>178</v>
      </c>
      <c r="AH153" s="215">
        <v>0</v>
      </c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1" x14ac:dyDescent="0.25">
      <c r="A154" s="232">
        <v>56</v>
      </c>
      <c r="B154" s="233" t="s">
        <v>367</v>
      </c>
      <c r="C154" s="251" t="s">
        <v>368</v>
      </c>
      <c r="D154" s="234" t="s">
        <v>250</v>
      </c>
      <c r="E154" s="235">
        <v>3.28</v>
      </c>
      <c r="F154" s="236"/>
      <c r="G154" s="237">
        <f>ROUND(E154*F154,2)</f>
        <v>0</v>
      </c>
      <c r="H154" s="236"/>
      <c r="I154" s="237">
        <f>ROUND(E154*H154,2)</f>
        <v>0</v>
      </c>
      <c r="J154" s="236"/>
      <c r="K154" s="237">
        <f>ROUND(E154*J154,2)</f>
        <v>0</v>
      </c>
      <c r="L154" s="237">
        <v>21</v>
      </c>
      <c r="M154" s="237">
        <f>G154*(1+L154/100)</f>
        <v>0</v>
      </c>
      <c r="N154" s="237">
        <v>0</v>
      </c>
      <c r="O154" s="237">
        <f>ROUND(E154*N154,2)</f>
        <v>0</v>
      </c>
      <c r="P154" s="237">
        <v>8.9999999999999993E-3</v>
      </c>
      <c r="Q154" s="237">
        <f>ROUND(E154*P154,2)</f>
        <v>0.03</v>
      </c>
      <c r="R154" s="237"/>
      <c r="S154" s="237" t="s">
        <v>159</v>
      </c>
      <c r="T154" s="238" t="s">
        <v>145</v>
      </c>
      <c r="U154" s="224">
        <v>0.09</v>
      </c>
      <c r="V154" s="224">
        <f>ROUND(E154*U154,2)</f>
        <v>0.3</v>
      </c>
      <c r="W154" s="224"/>
      <c r="X154" s="224" t="s">
        <v>173</v>
      </c>
      <c r="Y154" s="215"/>
      <c r="Z154" s="215"/>
      <c r="AA154" s="215"/>
      <c r="AB154" s="215"/>
      <c r="AC154" s="215"/>
      <c r="AD154" s="215"/>
      <c r="AE154" s="215"/>
      <c r="AF154" s="215"/>
      <c r="AG154" s="215" t="s">
        <v>174</v>
      </c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1" x14ac:dyDescent="0.25">
      <c r="A155" s="222"/>
      <c r="B155" s="223"/>
      <c r="C155" s="262" t="s">
        <v>334</v>
      </c>
      <c r="D155" s="258"/>
      <c r="E155" s="259">
        <v>3.28</v>
      </c>
      <c r="F155" s="224"/>
      <c r="G155" s="224"/>
      <c r="H155" s="224"/>
      <c r="I155" s="224"/>
      <c r="J155" s="224"/>
      <c r="K155" s="224"/>
      <c r="L155" s="224"/>
      <c r="M155" s="224"/>
      <c r="N155" s="224"/>
      <c r="O155" s="224"/>
      <c r="P155" s="224"/>
      <c r="Q155" s="224"/>
      <c r="R155" s="224"/>
      <c r="S155" s="224"/>
      <c r="T155" s="224"/>
      <c r="U155" s="224"/>
      <c r="V155" s="224"/>
      <c r="W155" s="224"/>
      <c r="X155" s="224"/>
      <c r="Y155" s="215"/>
      <c r="Z155" s="215"/>
      <c r="AA155" s="215"/>
      <c r="AB155" s="215"/>
      <c r="AC155" s="215"/>
      <c r="AD155" s="215"/>
      <c r="AE155" s="215"/>
      <c r="AF155" s="215"/>
      <c r="AG155" s="215" t="s">
        <v>178</v>
      </c>
      <c r="AH155" s="215">
        <v>0</v>
      </c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1" x14ac:dyDescent="0.25">
      <c r="A156" s="232">
        <v>57</v>
      </c>
      <c r="B156" s="233" t="s">
        <v>369</v>
      </c>
      <c r="C156" s="251" t="s">
        <v>370</v>
      </c>
      <c r="D156" s="234" t="s">
        <v>250</v>
      </c>
      <c r="E156" s="235">
        <v>25.84</v>
      </c>
      <c r="F156" s="236"/>
      <c r="G156" s="237">
        <f>ROUND(E156*F156,2)</f>
        <v>0</v>
      </c>
      <c r="H156" s="236"/>
      <c r="I156" s="237">
        <f>ROUND(E156*H156,2)</f>
        <v>0</v>
      </c>
      <c r="J156" s="236"/>
      <c r="K156" s="237">
        <f>ROUND(E156*J156,2)</f>
        <v>0</v>
      </c>
      <c r="L156" s="237">
        <v>21</v>
      </c>
      <c r="M156" s="237">
        <f>G156*(1+L156/100)</f>
        <v>0</v>
      </c>
      <c r="N156" s="237">
        <v>0</v>
      </c>
      <c r="O156" s="237">
        <f>ROUND(E156*N156,2)</f>
        <v>0</v>
      </c>
      <c r="P156" s="237">
        <v>1E-3</v>
      </c>
      <c r="Q156" s="237">
        <f>ROUND(E156*P156,2)</f>
        <v>0.03</v>
      </c>
      <c r="R156" s="237"/>
      <c r="S156" s="237" t="s">
        <v>159</v>
      </c>
      <c r="T156" s="238" t="s">
        <v>145</v>
      </c>
      <c r="U156" s="224">
        <v>0.1</v>
      </c>
      <c r="V156" s="224">
        <f>ROUND(E156*U156,2)</f>
        <v>2.58</v>
      </c>
      <c r="W156" s="224"/>
      <c r="X156" s="224" t="s">
        <v>173</v>
      </c>
      <c r="Y156" s="215"/>
      <c r="Z156" s="215"/>
      <c r="AA156" s="215"/>
      <c r="AB156" s="215"/>
      <c r="AC156" s="215"/>
      <c r="AD156" s="215"/>
      <c r="AE156" s="215"/>
      <c r="AF156" s="215"/>
      <c r="AG156" s="215" t="s">
        <v>174</v>
      </c>
      <c r="AH156" s="215"/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outlineLevel="1" x14ac:dyDescent="0.25">
      <c r="A157" s="222"/>
      <c r="B157" s="223"/>
      <c r="C157" s="262" t="s">
        <v>284</v>
      </c>
      <c r="D157" s="258"/>
      <c r="E157" s="259">
        <v>25.84</v>
      </c>
      <c r="F157" s="224"/>
      <c r="G157" s="224"/>
      <c r="H157" s="224"/>
      <c r="I157" s="224"/>
      <c r="J157" s="224"/>
      <c r="K157" s="224"/>
      <c r="L157" s="224"/>
      <c r="M157" s="224"/>
      <c r="N157" s="224"/>
      <c r="O157" s="224"/>
      <c r="P157" s="224"/>
      <c r="Q157" s="224"/>
      <c r="R157" s="224"/>
      <c r="S157" s="224"/>
      <c r="T157" s="224"/>
      <c r="U157" s="224"/>
      <c r="V157" s="224"/>
      <c r="W157" s="224"/>
      <c r="X157" s="224"/>
      <c r="Y157" s="215"/>
      <c r="Z157" s="215"/>
      <c r="AA157" s="215"/>
      <c r="AB157" s="215"/>
      <c r="AC157" s="215"/>
      <c r="AD157" s="215"/>
      <c r="AE157" s="215"/>
      <c r="AF157" s="215"/>
      <c r="AG157" s="215" t="s">
        <v>178</v>
      </c>
      <c r="AH157" s="215">
        <v>0</v>
      </c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1" x14ac:dyDescent="0.25">
      <c r="A158" s="232">
        <v>58</v>
      </c>
      <c r="B158" s="233" t="s">
        <v>371</v>
      </c>
      <c r="C158" s="251" t="s">
        <v>372</v>
      </c>
      <c r="D158" s="234" t="s">
        <v>181</v>
      </c>
      <c r="E158" s="235">
        <v>0.09</v>
      </c>
      <c r="F158" s="236"/>
      <c r="G158" s="237">
        <f>ROUND(E158*F158,2)</f>
        <v>0</v>
      </c>
      <c r="H158" s="236"/>
      <c r="I158" s="237">
        <f>ROUND(E158*H158,2)</f>
        <v>0</v>
      </c>
      <c r="J158" s="236"/>
      <c r="K158" s="237">
        <f>ROUND(E158*J158,2)</f>
        <v>0</v>
      </c>
      <c r="L158" s="237">
        <v>21</v>
      </c>
      <c r="M158" s="237">
        <f>G158*(1+L158/100)</f>
        <v>0</v>
      </c>
      <c r="N158" s="237">
        <v>0</v>
      </c>
      <c r="O158" s="237">
        <f>ROUND(E158*N158,2)</f>
        <v>0</v>
      </c>
      <c r="P158" s="237">
        <v>0.03</v>
      </c>
      <c r="Q158" s="237">
        <f>ROUND(E158*P158,2)</f>
        <v>0</v>
      </c>
      <c r="R158" s="237"/>
      <c r="S158" s="237" t="s">
        <v>159</v>
      </c>
      <c r="T158" s="238" t="s">
        <v>145</v>
      </c>
      <c r="U158" s="224">
        <v>0.2</v>
      </c>
      <c r="V158" s="224">
        <f>ROUND(E158*U158,2)</f>
        <v>0.02</v>
      </c>
      <c r="W158" s="224"/>
      <c r="X158" s="224" t="s">
        <v>173</v>
      </c>
      <c r="Y158" s="215"/>
      <c r="Z158" s="215"/>
      <c r="AA158" s="215"/>
      <c r="AB158" s="215"/>
      <c r="AC158" s="215"/>
      <c r="AD158" s="215"/>
      <c r="AE158" s="215"/>
      <c r="AF158" s="215"/>
      <c r="AG158" s="215" t="s">
        <v>174</v>
      </c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1" x14ac:dyDescent="0.25">
      <c r="A159" s="222"/>
      <c r="B159" s="223"/>
      <c r="C159" s="262" t="s">
        <v>373</v>
      </c>
      <c r="D159" s="258"/>
      <c r="E159" s="259">
        <v>0.09</v>
      </c>
      <c r="F159" s="224"/>
      <c r="G159" s="224"/>
      <c r="H159" s="224"/>
      <c r="I159" s="224"/>
      <c r="J159" s="224"/>
      <c r="K159" s="224"/>
      <c r="L159" s="224"/>
      <c r="M159" s="224"/>
      <c r="N159" s="224"/>
      <c r="O159" s="224"/>
      <c r="P159" s="224"/>
      <c r="Q159" s="224"/>
      <c r="R159" s="224"/>
      <c r="S159" s="224"/>
      <c r="T159" s="224"/>
      <c r="U159" s="224"/>
      <c r="V159" s="224"/>
      <c r="W159" s="224"/>
      <c r="X159" s="224"/>
      <c r="Y159" s="215"/>
      <c r="Z159" s="215"/>
      <c r="AA159" s="215"/>
      <c r="AB159" s="215"/>
      <c r="AC159" s="215"/>
      <c r="AD159" s="215"/>
      <c r="AE159" s="215"/>
      <c r="AF159" s="215"/>
      <c r="AG159" s="215" t="s">
        <v>178</v>
      </c>
      <c r="AH159" s="215">
        <v>0</v>
      </c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x14ac:dyDescent="0.25">
      <c r="A160" s="226" t="s">
        <v>139</v>
      </c>
      <c r="B160" s="227" t="s">
        <v>81</v>
      </c>
      <c r="C160" s="250" t="s">
        <v>82</v>
      </c>
      <c r="D160" s="228"/>
      <c r="E160" s="229"/>
      <c r="F160" s="230"/>
      <c r="G160" s="230">
        <f>SUMIF(AG161:AG165,"&lt;&gt;NOR",G161:G165)</f>
        <v>0</v>
      </c>
      <c r="H160" s="230"/>
      <c r="I160" s="230">
        <f>SUM(I161:I165)</f>
        <v>0</v>
      </c>
      <c r="J160" s="230"/>
      <c r="K160" s="230">
        <f>SUM(K161:K165)</f>
        <v>0</v>
      </c>
      <c r="L160" s="230"/>
      <c r="M160" s="230">
        <f>SUM(M161:M165)</f>
        <v>0</v>
      </c>
      <c r="N160" s="230"/>
      <c r="O160" s="230">
        <f>SUM(O161:O165)</f>
        <v>0</v>
      </c>
      <c r="P160" s="230"/>
      <c r="Q160" s="230">
        <f>SUM(Q161:Q165)</f>
        <v>0</v>
      </c>
      <c r="R160" s="230"/>
      <c r="S160" s="230"/>
      <c r="T160" s="231"/>
      <c r="U160" s="225"/>
      <c r="V160" s="225">
        <f>SUM(V161:V165)</f>
        <v>6.96</v>
      </c>
      <c r="W160" s="225"/>
      <c r="X160" s="225"/>
      <c r="AG160" t="s">
        <v>140</v>
      </c>
    </row>
    <row r="161" spans="1:60" ht="30.6" outlineLevel="1" x14ac:dyDescent="0.25">
      <c r="A161" s="232">
        <v>59</v>
      </c>
      <c r="B161" s="233" t="s">
        <v>374</v>
      </c>
      <c r="C161" s="251" t="s">
        <v>375</v>
      </c>
      <c r="D161" s="234" t="s">
        <v>171</v>
      </c>
      <c r="E161" s="235">
        <v>2.7004600000000001</v>
      </c>
      <c r="F161" s="236"/>
      <c r="G161" s="237">
        <f>ROUND(E161*F161,2)</f>
        <v>0</v>
      </c>
      <c r="H161" s="236"/>
      <c r="I161" s="237">
        <f>ROUND(E161*H161,2)</f>
        <v>0</v>
      </c>
      <c r="J161" s="236"/>
      <c r="K161" s="237">
        <f>ROUND(E161*J161,2)</f>
        <v>0</v>
      </c>
      <c r="L161" s="237">
        <v>21</v>
      </c>
      <c r="M161" s="237">
        <f>G161*(1+L161/100)</f>
        <v>0</v>
      </c>
      <c r="N161" s="237">
        <v>0</v>
      </c>
      <c r="O161" s="237">
        <f>ROUND(E161*N161,2)</f>
        <v>0</v>
      </c>
      <c r="P161" s="237">
        <v>0</v>
      </c>
      <c r="Q161" s="237">
        <f>ROUND(E161*P161,2)</f>
        <v>0</v>
      </c>
      <c r="R161" s="237" t="s">
        <v>172</v>
      </c>
      <c r="S161" s="237" t="s">
        <v>144</v>
      </c>
      <c r="T161" s="238" t="s">
        <v>144</v>
      </c>
      <c r="U161" s="224">
        <v>2.577</v>
      </c>
      <c r="V161" s="224">
        <f>ROUND(E161*U161,2)</f>
        <v>6.96</v>
      </c>
      <c r="W161" s="224"/>
      <c r="X161" s="224" t="s">
        <v>376</v>
      </c>
      <c r="Y161" s="215"/>
      <c r="Z161" s="215"/>
      <c r="AA161" s="215"/>
      <c r="AB161" s="215"/>
      <c r="AC161" s="215"/>
      <c r="AD161" s="215"/>
      <c r="AE161" s="215"/>
      <c r="AF161" s="215"/>
      <c r="AG161" s="215" t="s">
        <v>377</v>
      </c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1" x14ac:dyDescent="0.25">
      <c r="A162" s="222"/>
      <c r="B162" s="223"/>
      <c r="C162" s="261" t="s">
        <v>378</v>
      </c>
      <c r="D162" s="260"/>
      <c r="E162" s="260"/>
      <c r="F162" s="260"/>
      <c r="G162" s="260"/>
      <c r="H162" s="224"/>
      <c r="I162" s="224"/>
      <c r="J162" s="224"/>
      <c r="K162" s="224"/>
      <c r="L162" s="224"/>
      <c r="M162" s="224"/>
      <c r="N162" s="224"/>
      <c r="O162" s="224"/>
      <c r="P162" s="224"/>
      <c r="Q162" s="224"/>
      <c r="R162" s="224"/>
      <c r="S162" s="224"/>
      <c r="T162" s="224"/>
      <c r="U162" s="224"/>
      <c r="V162" s="224"/>
      <c r="W162" s="224"/>
      <c r="X162" s="224"/>
      <c r="Y162" s="215"/>
      <c r="Z162" s="215"/>
      <c r="AA162" s="215"/>
      <c r="AB162" s="215"/>
      <c r="AC162" s="215"/>
      <c r="AD162" s="215"/>
      <c r="AE162" s="215"/>
      <c r="AF162" s="215"/>
      <c r="AG162" s="215" t="s">
        <v>176</v>
      </c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1" x14ac:dyDescent="0.25">
      <c r="A163" s="222"/>
      <c r="B163" s="223"/>
      <c r="C163" s="262" t="s">
        <v>379</v>
      </c>
      <c r="D163" s="258"/>
      <c r="E163" s="259"/>
      <c r="F163" s="224"/>
      <c r="G163" s="224"/>
      <c r="H163" s="224"/>
      <c r="I163" s="224"/>
      <c r="J163" s="224"/>
      <c r="K163" s="224"/>
      <c r="L163" s="224"/>
      <c r="M163" s="224"/>
      <c r="N163" s="224"/>
      <c r="O163" s="224"/>
      <c r="P163" s="224"/>
      <c r="Q163" s="224"/>
      <c r="R163" s="224"/>
      <c r="S163" s="224"/>
      <c r="T163" s="224"/>
      <c r="U163" s="224"/>
      <c r="V163" s="224"/>
      <c r="W163" s="224"/>
      <c r="X163" s="224"/>
      <c r="Y163" s="215"/>
      <c r="Z163" s="215"/>
      <c r="AA163" s="215"/>
      <c r="AB163" s="215"/>
      <c r="AC163" s="215"/>
      <c r="AD163" s="215"/>
      <c r="AE163" s="215"/>
      <c r="AF163" s="215"/>
      <c r="AG163" s="215" t="s">
        <v>178</v>
      </c>
      <c r="AH163" s="215">
        <v>0</v>
      </c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outlineLevel="1" x14ac:dyDescent="0.25">
      <c r="A164" s="222"/>
      <c r="B164" s="223"/>
      <c r="C164" s="262" t="s">
        <v>380</v>
      </c>
      <c r="D164" s="258"/>
      <c r="E164" s="259"/>
      <c r="F164" s="224"/>
      <c r="G164" s="224"/>
      <c r="H164" s="224"/>
      <c r="I164" s="224"/>
      <c r="J164" s="224"/>
      <c r="K164" s="224"/>
      <c r="L164" s="224"/>
      <c r="M164" s="224"/>
      <c r="N164" s="224"/>
      <c r="O164" s="224"/>
      <c r="P164" s="224"/>
      <c r="Q164" s="224"/>
      <c r="R164" s="224"/>
      <c r="S164" s="224"/>
      <c r="T164" s="224"/>
      <c r="U164" s="224"/>
      <c r="V164" s="224"/>
      <c r="W164" s="224"/>
      <c r="X164" s="224"/>
      <c r="Y164" s="215"/>
      <c r="Z164" s="215"/>
      <c r="AA164" s="215"/>
      <c r="AB164" s="215"/>
      <c r="AC164" s="215"/>
      <c r="AD164" s="215"/>
      <c r="AE164" s="215"/>
      <c r="AF164" s="215"/>
      <c r="AG164" s="215" t="s">
        <v>178</v>
      </c>
      <c r="AH164" s="215">
        <v>0</v>
      </c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1" x14ac:dyDescent="0.25">
      <c r="A165" s="222"/>
      <c r="B165" s="223"/>
      <c r="C165" s="262" t="s">
        <v>381</v>
      </c>
      <c r="D165" s="258"/>
      <c r="E165" s="259">
        <v>2.7004600000000001</v>
      </c>
      <c r="F165" s="224"/>
      <c r="G165" s="224"/>
      <c r="H165" s="224"/>
      <c r="I165" s="224"/>
      <c r="J165" s="224"/>
      <c r="K165" s="224"/>
      <c r="L165" s="224"/>
      <c r="M165" s="224"/>
      <c r="N165" s="224"/>
      <c r="O165" s="224"/>
      <c r="P165" s="224"/>
      <c r="Q165" s="224"/>
      <c r="R165" s="224"/>
      <c r="S165" s="224"/>
      <c r="T165" s="224"/>
      <c r="U165" s="224"/>
      <c r="V165" s="224"/>
      <c r="W165" s="224"/>
      <c r="X165" s="224"/>
      <c r="Y165" s="215"/>
      <c r="Z165" s="215"/>
      <c r="AA165" s="215"/>
      <c r="AB165" s="215"/>
      <c r="AC165" s="215"/>
      <c r="AD165" s="215"/>
      <c r="AE165" s="215"/>
      <c r="AF165" s="215"/>
      <c r="AG165" s="215" t="s">
        <v>178</v>
      </c>
      <c r="AH165" s="215">
        <v>0</v>
      </c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x14ac:dyDescent="0.25">
      <c r="A166" s="226" t="s">
        <v>139</v>
      </c>
      <c r="B166" s="227" t="s">
        <v>83</v>
      </c>
      <c r="C166" s="250" t="s">
        <v>84</v>
      </c>
      <c r="D166" s="228"/>
      <c r="E166" s="229"/>
      <c r="F166" s="230"/>
      <c r="G166" s="230">
        <f>SUMIF(AG167:AG167,"&lt;&gt;NOR",G167:G167)</f>
        <v>0</v>
      </c>
      <c r="H166" s="230"/>
      <c r="I166" s="230">
        <f>SUM(I167:I167)</f>
        <v>0</v>
      </c>
      <c r="J166" s="230"/>
      <c r="K166" s="230">
        <f>SUM(K167:K167)</f>
        <v>0</v>
      </c>
      <c r="L166" s="230"/>
      <c r="M166" s="230">
        <f>SUM(M167:M167)</f>
        <v>0</v>
      </c>
      <c r="N166" s="230"/>
      <c r="O166" s="230">
        <f>SUM(O167:O167)</f>
        <v>0</v>
      </c>
      <c r="P166" s="230"/>
      <c r="Q166" s="230">
        <f>SUM(Q167:Q167)</f>
        <v>0</v>
      </c>
      <c r="R166" s="230"/>
      <c r="S166" s="230"/>
      <c r="T166" s="231"/>
      <c r="U166" s="225"/>
      <c r="V166" s="225">
        <f>SUM(V167:V167)</f>
        <v>0</v>
      </c>
      <c r="W166" s="225"/>
      <c r="X166" s="225"/>
      <c r="AG166" t="s">
        <v>140</v>
      </c>
    </row>
    <row r="167" spans="1:60" outlineLevel="1" x14ac:dyDescent="0.25">
      <c r="A167" s="242">
        <v>60</v>
      </c>
      <c r="B167" s="243" t="s">
        <v>83</v>
      </c>
      <c r="C167" s="254" t="s">
        <v>382</v>
      </c>
      <c r="D167" s="244" t="s">
        <v>289</v>
      </c>
      <c r="E167" s="245">
        <v>1</v>
      </c>
      <c r="F167" s="246"/>
      <c r="G167" s="247">
        <f>ROUND(E167*F167,2)</f>
        <v>0</v>
      </c>
      <c r="H167" s="246"/>
      <c r="I167" s="247">
        <f>ROUND(E167*H167,2)</f>
        <v>0</v>
      </c>
      <c r="J167" s="246"/>
      <c r="K167" s="247">
        <f>ROUND(E167*J167,2)</f>
        <v>0</v>
      </c>
      <c r="L167" s="247">
        <v>21</v>
      </c>
      <c r="M167" s="247">
        <f>G167*(1+L167/100)</f>
        <v>0</v>
      </c>
      <c r="N167" s="247">
        <v>0</v>
      </c>
      <c r="O167" s="247">
        <f>ROUND(E167*N167,2)</f>
        <v>0</v>
      </c>
      <c r="P167" s="247">
        <v>0</v>
      </c>
      <c r="Q167" s="247">
        <f>ROUND(E167*P167,2)</f>
        <v>0</v>
      </c>
      <c r="R167" s="247"/>
      <c r="S167" s="247" t="s">
        <v>159</v>
      </c>
      <c r="T167" s="248" t="s">
        <v>145</v>
      </c>
      <c r="U167" s="224">
        <v>0</v>
      </c>
      <c r="V167" s="224">
        <f>ROUND(E167*U167,2)</f>
        <v>0</v>
      </c>
      <c r="W167" s="224"/>
      <c r="X167" s="224" t="s">
        <v>173</v>
      </c>
      <c r="Y167" s="215"/>
      <c r="Z167" s="215"/>
      <c r="AA167" s="215"/>
      <c r="AB167" s="215"/>
      <c r="AC167" s="215"/>
      <c r="AD167" s="215"/>
      <c r="AE167" s="215"/>
      <c r="AF167" s="215"/>
      <c r="AG167" s="215" t="s">
        <v>174</v>
      </c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x14ac:dyDescent="0.25">
      <c r="A168" s="226" t="s">
        <v>139</v>
      </c>
      <c r="B168" s="227" t="s">
        <v>85</v>
      </c>
      <c r="C168" s="250" t="s">
        <v>86</v>
      </c>
      <c r="D168" s="228"/>
      <c r="E168" s="229"/>
      <c r="F168" s="230"/>
      <c r="G168" s="230">
        <f>SUMIF(AG169:AG169,"&lt;&gt;NOR",G169:G169)</f>
        <v>0</v>
      </c>
      <c r="H168" s="230"/>
      <c r="I168" s="230">
        <f>SUM(I169:I169)</f>
        <v>0</v>
      </c>
      <c r="J168" s="230"/>
      <c r="K168" s="230">
        <f>SUM(K169:K169)</f>
        <v>0</v>
      </c>
      <c r="L168" s="230"/>
      <c r="M168" s="230">
        <f>SUM(M169:M169)</f>
        <v>0</v>
      </c>
      <c r="N168" s="230"/>
      <c r="O168" s="230">
        <f>SUM(O169:O169)</f>
        <v>0</v>
      </c>
      <c r="P168" s="230"/>
      <c r="Q168" s="230">
        <f>SUM(Q169:Q169)</f>
        <v>0</v>
      </c>
      <c r="R168" s="230"/>
      <c r="S168" s="230"/>
      <c r="T168" s="231"/>
      <c r="U168" s="225"/>
      <c r="V168" s="225">
        <f>SUM(V169:V169)</f>
        <v>0</v>
      </c>
      <c r="W168" s="225"/>
      <c r="X168" s="225"/>
      <c r="AG168" t="s">
        <v>140</v>
      </c>
    </row>
    <row r="169" spans="1:60" outlineLevel="1" x14ac:dyDescent="0.25">
      <c r="A169" s="242">
        <v>61</v>
      </c>
      <c r="B169" s="243" t="s">
        <v>85</v>
      </c>
      <c r="C169" s="254" t="s">
        <v>383</v>
      </c>
      <c r="D169" s="244" t="s">
        <v>289</v>
      </c>
      <c r="E169" s="245">
        <v>1</v>
      </c>
      <c r="F169" s="246"/>
      <c r="G169" s="247">
        <f>ROUND(E169*F169,2)</f>
        <v>0</v>
      </c>
      <c r="H169" s="246"/>
      <c r="I169" s="247">
        <f>ROUND(E169*H169,2)</f>
        <v>0</v>
      </c>
      <c r="J169" s="246"/>
      <c r="K169" s="247">
        <f>ROUND(E169*J169,2)</f>
        <v>0</v>
      </c>
      <c r="L169" s="247">
        <v>21</v>
      </c>
      <c r="M169" s="247">
        <f>G169*(1+L169/100)</f>
        <v>0</v>
      </c>
      <c r="N169" s="247">
        <v>0</v>
      </c>
      <c r="O169" s="247">
        <f>ROUND(E169*N169,2)</f>
        <v>0</v>
      </c>
      <c r="P169" s="247">
        <v>0</v>
      </c>
      <c r="Q169" s="247">
        <f>ROUND(E169*P169,2)</f>
        <v>0</v>
      </c>
      <c r="R169" s="247"/>
      <c r="S169" s="247" t="s">
        <v>159</v>
      </c>
      <c r="T169" s="248" t="s">
        <v>145</v>
      </c>
      <c r="U169" s="224">
        <v>0</v>
      </c>
      <c r="V169" s="224">
        <f>ROUND(E169*U169,2)</f>
        <v>0</v>
      </c>
      <c r="W169" s="224"/>
      <c r="X169" s="224" t="s">
        <v>173</v>
      </c>
      <c r="Y169" s="215"/>
      <c r="Z169" s="215"/>
      <c r="AA169" s="215"/>
      <c r="AB169" s="215"/>
      <c r="AC169" s="215"/>
      <c r="AD169" s="215"/>
      <c r="AE169" s="215"/>
      <c r="AF169" s="215"/>
      <c r="AG169" s="215" t="s">
        <v>174</v>
      </c>
      <c r="AH169" s="215"/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x14ac:dyDescent="0.25">
      <c r="A170" s="226" t="s">
        <v>139</v>
      </c>
      <c r="B170" s="227" t="s">
        <v>87</v>
      </c>
      <c r="C170" s="250" t="s">
        <v>88</v>
      </c>
      <c r="D170" s="228"/>
      <c r="E170" s="229"/>
      <c r="F170" s="230"/>
      <c r="G170" s="230">
        <f>SUMIF(AG171:AG175,"&lt;&gt;NOR",G171:G175)</f>
        <v>0</v>
      </c>
      <c r="H170" s="230"/>
      <c r="I170" s="230">
        <f>SUM(I171:I175)</f>
        <v>0</v>
      </c>
      <c r="J170" s="230"/>
      <c r="K170" s="230">
        <f>SUM(K171:K175)</f>
        <v>0</v>
      </c>
      <c r="L170" s="230"/>
      <c r="M170" s="230">
        <f>SUM(M171:M175)</f>
        <v>0</v>
      </c>
      <c r="N170" s="230"/>
      <c r="O170" s="230">
        <f>SUM(O171:O175)</f>
        <v>0</v>
      </c>
      <c r="P170" s="230"/>
      <c r="Q170" s="230">
        <f>SUM(Q171:Q175)</f>
        <v>0</v>
      </c>
      <c r="R170" s="230"/>
      <c r="S170" s="230"/>
      <c r="T170" s="231"/>
      <c r="U170" s="225"/>
      <c r="V170" s="225">
        <f>SUM(V171:V175)</f>
        <v>0</v>
      </c>
      <c r="W170" s="225"/>
      <c r="X170" s="225"/>
      <c r="AG170" t="s">
        <v>140</v>
      </c>
    </row>
    <row r="171" spans="1:60" ht="20.399999999999999" outlineLevel="1" x14ac:dyDescent="0.25">
      <c r="A171" s="232">
        <v>62</v>
      </c>
      <c r="B171" s="233" t="s">
        <v>384</v>
      </c>
      <c r="C171" s="251" t="s">
        <v>385</v>
      </c>
      <c r="D171" s="234"/>
      <c r="E171" s="235">
        <v>0</v>
      </c>
      <c r="F171" s="236"/>
      <c r="G171" s="237">
        <f>ROUND(E171*F171,2)</f>
        <v>0</v>
      </c>
      <c r="H171" s="236"/>
      <c r="I171" s="237">
        <f>ROUND(E171*H171,2)</f>
        <v>0</v>
      </c>
      <c r="J171" s="236"/>
      <c r="K171" s="237">
        <f>ROUND(E171*J171,2)</f>
        <v>0</v>
      </c>
      <c r="L171" s="237">
        <v>21</v>
      </c>
      <c r="M171" s="237">
        <f>G171*(1+L171/100)</f>
        <v>0</v>
      </c>
      <c r="N171" s="237">
        <v>0</v>
      </c>
      <c r="O171" s="237">
        <f>ROUND(E171*N171,2)</f>
        <v>0</v>
      </c>
      <c r="P171" s="237">
        <v>0</v>
      </c>
      <c r="Q171" s="237">
        <f>ROUND(E171*P171,2)</f>
        <v>0</v>
      </c>
      <c r="R171" s="237"/>
      <c r="S171" s="237" t="s">
        <v>159</v>
      </c>
      <c r="T171" s="238" t="s">
        <v>145</v>
      </c>
      <c r="U171" s="224">
        <v>0</v>
      </c>
      <c r="V171" s="224">
        <f>ROUND(E171*U171,2)</f>
        <v>0</v>
      </c>
      <c r="W171" s="224"/>
      <c r="X171" s="224" t="s">
        <v>386</v>
      </c>
      <c r="Y171" s="215"/>
      <c r="Z171" s="215"/>
      <c r="AA171" s="215"/>
      <c r="AB171" s="215"/>
      <c r="AC171" s="215"/>
      <c r="AD171" s="215"/>
      <c r="AE171" s="215"/>
      <c r="AF171" s="215"/>
      <c r="AG171" s="215" t="s">
        <v>387</v>
      </c>
      <c r="AH171" s="215"/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1" x14ac:dyDescent="0.25">
      <c r="A172" s="222"/>
      <c r="B172" s="223"/>
      <c r="C172" s="252" t="s">
        <v>388</v>
      </c>
      <c r="D172" s="239"/>
      <c r="E172" s="239"/>
      <c r="F172" s="239"/>
      <c r="G172" s="239"/>
      <c r="H172" s="224"/>
      <c r="I172" s="224"/>
      <c r="J172" s="224"/>
      <c r="K172" s="224"/>
      <c r="L172" s="224"/>
      <c r="M172" s="224"/>
      <c r="N172" s="224"/>
      <c r="O172" s="224"/>
      <c r="P172" s="224"/>
      <c r="Q172" s="224"/>
      <c r="R172" s="224"/>
      <c r="S172" s="224"/>
      <c r="T172" s="224"/>
      <c r="U172" s="224"/>
      <c r="V172" s="224"/>
      <c r="W172" s="224"/>
      <c r="X172" s="224"/>
      <c r="Y172" s="215"/>
      <c r="Z172" s="215"/>
      <c r="AA172" s="215"/>
      <c r="AB172" s="215"/>
      <c r="AC172" s="215"/>
      <c r="AD172" s="215"/>
      <c r="AE172" s="215"/>
      <c r="AF172" s="215"/>
      <c r="AG172" s="215" t="s">
        <v>149</v>
      </c>
      <c r="AH172" s="215"/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1" x14ac:dyDescent="0.25">
      <c r="A173" s="242">
        <v>63</v>
      </c>
      <c r="B173" s="243" t="s">
        <v>389</v>
      </c>
      <c r="C173" s="254" t="s">
        <v>390</v>
      </c>
      <c r="D173" s="244" t="s">
        <v>268</v>
      </c>
      <c r="E173" s="245">
        <v>1</v>
      </c>
      <c r="F173" s="246"/>
      <c r="G173" s="247">
        <f>ROUND(E173*F173,2)</f>
        <v>0</v>
      </c>
      <c r="H173" s="246"/>
      <c r="I173" s="247">
        <f>ROUND(E173*H173,2)</f>
        <v>0</v>
      </c>
      <c r="J173" s="246"/>
      <c r="K173" s="247">
        <f>ROUND(E173*J173,2)</f>
        <v>0</v>
      </c>
      <c r="L173" s="247">
        <v>21</v>
      </c>
      <c r="M173" s="247">
        <f>G173*(1+L173/100)</f>
        <v>0</v>
      </c>
      <c r="N173" s="247">
        <v>0</v>
      </c>
      <c r="O173" s="247">
        <f>ROUND(E173*N173,2)</f>
        <v>0</v>
      </c>
      <c r="P173" s="247">
        <v>0</v>
      </c>
      <c r="Q173" s="247">
        <f>ROUND(E173*P173,2)</f>
        <v>0</v>
      </c>
      <c r="R173" s="247"/>
      <c r="S173" s="247" t="s">
        <v>159</v>
      </c>
      <c r="T173" s="248" t="s">
        <v>145</v>
      </c>
      <c r="U173" s="224">
        <v>0</v>
      </c>
      <c r="V173" s="224">
        <f>ROUND(E173*U173,2)</f>
        <v>0</v>
      </c>
      <c r="W173" s="224"/>
      <c r="X173" s="224" t="s">
        <v>386</v>
      </c>
      <c r="Y173" s="215"/>
      <c r="Z173" s="215"/>
      <c r="AA173" s="215"/>
      <c r="AB173" s="215"/>
      <c r="AC173" s="215"/>
      <c r="AD173" s="215"/>
      <c r="AE173" s="215"/>
      <c r="AF173" s="215"/>
      <c r="AG173" s="215" t="s">
        <v>387</v>
      </c>
      <c r="AH173" s="215"/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1" x14ac:dyDescent="0.25">
      <c r="A174" s="242">
        <v>64</v>
      </c>
      <c r="B174" s="243" t="s">
        <v>391</v>
      </c>
      <c r="C174" s="254" t="s">
        <v>392</v>
      </c>
      <c r="D174" s="244" t="s">
        <v>268</v>
      </c>
      <c r="E174" s="245">
        <v>1</v>
      </c>
      <c r="F174" s="246"/>
      <c r="G174" s="247">
        <f>ROUND(E174*F174,2)</f>
        <v>0</v>
      </c>
      <c r="H174" s="246"/>
      <c r="I174" s="247">
        <f>ROUND(E174*H174,2)</f>
        <v>0</v>
      </c>
      <c r="J174" s="246"/>
      <c r="K174" s="247">
        <f>ROUND(E174*J174,2)</f>
        <v>0</v>
      </c>
      <c r="L174" s="247">
        <v>21</v>
      </c>
      <c r="M174" s="247">
        <f>G174*(1+L174/100)</f>
        <v>0</v>
      </c>
      <c r="N174" s="247">
        <v>0</v>
      </c>
      <c r="O174" s="247">
        <f>ROUND(E174*N174,2)</f>
        <v>0</v>
      </c>
      <c r="P174" s="247">
        <v>0</v>
      </c>
      <c r="Q174" s="247">
        <f>ROUND(E174*P174,2)</f>
        <v>0</v>
      </c>
      <c r="R174" s="247"/>
      <c r="S174" s="247" t="s">
        <v>159</v>
      </c>
      <c r="T174" s="248" t="s">
        <v>145</v>
      </c>
      <c r="U174" s="224">
        <v>0</v>
      </c>
      <c r="V174" s="224">
        <f>ROUND(E174*U174,2)</f>
        <v>0</v>
      </c>
      <c r="W174" s="224"/>
      <c r="X174" s="224" t="s">
        <v>386</v>
      </c>
      <c r="Y174" s="215"/>
      <c r="Z174" s="215"/>
      <c r="AA174" s="215"/>
      <c r="AB174" s="215"/>
      <c r="AC174" s="215"/>
      <c r="AD174" s="215"/>
      <c r="AE174" s="215"/>
      <c r="AF174" s="215"/>
      <c r="AG174" s="215" t="s">
        <v>387</v>
      </c>
      <c r="AH174" s="215"/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1" x14ac:dyDescent="0.25">
      <c r="A175" s="242">
        <v>65</v>
      </c>
      <c r="B175" s="243" t="s">
        <v>393</v>
      </c>
      <c r="C175" s="254" t="s">
        <v>394</v>
      </c>
      <c r="D175" s="244" t="s">
        <v>268</v>
      </c>
      <c r="E175" s="245">
        <v>1</v>
      </c>
      <c r="F175" s="246"/>
      <c r="G175" s="247">
        <f>ROUND(E175*F175,2)</f>
        <v>0</v>
      </c>
      <c r="H175" s="246"/>
      <c r="I175" s="247">
        <f>ROUND(E175*H175,2)</f>
        <v>0</v>
      </c>
      <c r="J175" s="246"/>
      <c r="K175" s="247">
        <f>ROUND(E175*J175,2)</f>
        <v>0</v>
      </c>
      <c r="L175" s="247">
        <v>21</v>
      </c>
      <c r="M175" s="247">
        <f>G175*(1+L175/100)</f>
        <v>0</v>
      </c>
      <c r="N175" s="247">
        <v>0</v>
      </c>
      <c r="O175" s="247">
        <f>ROUND(E175*N175,2)</f>
        <v>0</v>
      </c>
      <c r="P175" s="247">
        <v>0</v>
      </c>
      <c r="Q175" s="247">
        <f>ROUND(E175*P175,2)</f>
        <v>0</v>
      </c>
      <c r="R175" s="247"/>
      <c r="S175" s="247" t="s">
        <v>159</v>
      </c>
      <c r="T175" s="248" t="s">
        <v>145</v>
      </c>
      <c r="U175" s="224">
        <v>0</v>
      </c>
      <c r="V175" s="224">
        <f>ROUND(E175*U175,2)</f>
        <v>0</v>
      </c>
      <c r="W175" s="224"/>
      <c r="X175" s="224" t="s">
        <v>386</v>
      </c>
      <c r="Y175" s="215"/>
      <c r="Z175" s="215"/>
      <c r="AA175" s="215"/>
      <c r="AB175" s="215"/>
      <c r="AC175" s="215"/>
      <c r="AD175" s="215"/>
      <c r="AE175" s="215"/>
      <c r="AF175" s="215"/>
      <c r="AG175" s="215" t="s">
        <v>387</v>
      </c>
      <c r="AH175" s="215"/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x14ac:dyDescent="0.25">
      <c r="A176" s="226" t="s">
        <v>139</v>
      </c>
      <c r="B176" s="227" t="s">
        <v>89</v>
      </c>
      <c r="C176" s="250" t="s">
        <v>90</v>
      </c>
      <c r="D176" s="228"/>
      <c r="E176" s="229"/>
      <c r="F176" s="230"/>
      <c r="G176" s="230">
        <f>SUMIF(AG177:AG181,"&lt;&gt;NOR",G177:G181)</f>
        <v>0</v>
      </c>
      <c r="H176" s="230"/>
      <c r="I176" s="230">
        <f>SUM(I177:I181)</f>
        <v>0</v>
      </c>
      <c r="J176" s="230"/>
      <c r="K176" s="230">
        <f>SUM(K177:K181)</f>
        <v>0</v>
      </c>
      <c r="L176" s="230"/>
      <c r="M176" s="230">
        <f>SUM(M177:M181)</f>
        <v>0</v>
      </c>
      <c r="N176" s="230"/>
      <c r="O176" s="230">
        <f>SUM(O177:O181)</f>
        <v>0</v>
      </c>
      <c r="P176" s="230"/>
      <c r="Q176" s="230">
        <f>SUM(Q177:Q181)</f>
        <v>0</v>
      </c>
      <c r="R176" s="230"/>
      <c r="S176" s="230"/>
      <c r="T176" s="231"/>
      <c r="U176" s="225"/>
      <c r="V176" s="225">
        <f>SUM(V177:V181)</f>
        <v>0</v>
      </c>
      <c r="W176" s="225"/>
      <c r="X176" s="225"/>
      <c r="AG176" t="s">
        <v>140</v>
      </c>
    </row>
    <row r="177" spans="1:60" ht="20.399999999999999" outlineLevel="1" x14ac:dyDescent="0.25">
      <c r="A177" s="232">
        <v>66</v>
      </c>
      <c r="B177" s="233" t="s">
        <v>384</v>
      </c>
      <c r="C177" s="251" t="s">
        <v>385</v>
      </c>
      <c r="D177" s="234"/>
      <c r="E177" s="235">
        <v>0</v>
      </c>
      <c r="F177" s="236"/>
      <c r="G177" s="237">
        <f>ROUND(E177*F177,2)</f>
        <v>0</v>
      </c>
      <c r="H177" s="236"/>
      <c r="I177" s="237">
        <f>ROUND(E177*H177,2)</f>
        <v>0</v>
      </c>
      <c r="J177" s="236"/>
      <c r="K177" s="237">
        <f>ROUND(E177*J177,2)</f>
        <v>0</v>
      </c>
      <c r="L177" s="237">
        <v>21</v>
      </c>
      <c r="M177" s="237">
        <f>G177*(1+L177/100)</f>
        <v>0</v>
      </c>
      <c r="N177" s="237">
        <v>0</v>
      </c>
      <c r="O177" s="237">
        <f>ROUND(E177*N177,2)</f>
        <v>0</v>
      </c>
      <c r="P177" s="237">
        <v>0</v>
      </c>
      <c r="Q177" s="237">
        <f>ROUND(E177*P177,2)</f>
        <v>0</v>
      </c>
      <c r="R177" s="237"/>
      <c r="S177" s="237" t="s">
        <v>159</v>
      </c>
      <c r="T177" s="238" t="s">
        <v>145</v>
      </c>
      <c r="U177" s="224">
        <v>0</v>
      </c>
      <c r="V177" s="224">
        <f>ROUND(E177*U177,2)</f>
        <v>0</v>
      </c>
      <c r="W177" s="224"/>
      <c r="X177" s="224" t="s">
        <v>386</v>
      </c>
      <c r="Y177" s="215"/>
      <c r="Z177" s="215"/>
      <c r="AA177" s="215"/>
      <c r="AB177" s="215"/>
      <c r="AC177" s="215"/>
      <c r="AD177" s="215"/>
      <c r="AE177" s="215"/>
      <c r="AF177" s="215"/>
      <c r="AG177" s="215" t="s">
        <v>387</v>
      </c>
      <c r="AH177" s="215"/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1" x14ac:dyDescent="0.25">
      <c r="A178" s="222"/>
      <c r="B178" s="223"/>
      <c r="C178" s="252" t="s">
        <v>388</v>
      </c>
      <c r="D178" s="239"/>
      <c r="E178" s="239"/>
      <c r="F178" s="239"/>
      <c r="G178" s="239"/>
      <c r="H178" s="224"/>
      <c r="I178" s="224"/>
      <c r="J178" s="224"/>
      <c r="K178" s="224"/>
      <c r="L178" s="224"/>
      <c r="M178" s="224"/>
      <c r="N178" s="224"/>
      <c r="O178" s="224"/>
      <c r="P178" s="224"/>
      <c r="Q178" s="224"/>
      <c r="R178" s="224"/>
      <c r="S178" s="224"/>
      <c r="T178" s="224"/>
      <c r="U178" s="224"/>
      <c r="V178" s="224"/>
      <c r="W178" s="224"/>
      <c r="X178" s="224"/>
      <c r="Y178" s="215"/>
      <c r="Z178" s="215"/>
      <c r="AA178" s="215"/>
      <c r="AB178" s="215"/>
      <c r="AC178" s="215"/>
      <c r="AD178" s="215"/>
      <c r="AE178" s="215"/>
      <c r="AF178" s="215"/>
      <c r="AG178" s="215" t="s">
        <v>149</v>
      </c>
      <c r="AH178" s="215"/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1" x14ac:dyDescent="0.25">
      <c r="A179" s="242">
        <v>67</v>
      </c>
      <c r="B179" s="243" t="s">
        <v>395</v>
      </c>
      <c r="C179" s="254" t="s">
        <v>396</v>
      </c>
      <c r="D179" s="244" t="s">
        <v>181</v>
      </c>
      <c r="E179" s="245">
        <v>4</v>
      </c>
      <c r="F179" s="246"/>
      <c r="G179" s="247">
        <f>ROUND(E179*F179,2)</f>
        <v>0</v>
      </c>
      <c r="H179" s="246"/>
      <c r="I179" s="247">
        <f>ROUND(E179*H179,2)</f>
        <v>0</v>
      </c>
      <c r="J179" s="246"/>
      <c r="K179" s="247">
        <f>ROUND(E179*J179,2)</f>
        <v>0</v>
      </c>
      <c r="L179" s="247">
        <v>21</v>
      </c>
      <c r="M179" s="247">
        <f>G179*(1+L179/100)</f>
        <v>0</v>
      </c>
      <c r="N179" s="247">
        <v>0</v>
      </c>
      <c r="O179" s="247">
        <f>ROUND(E179*N179,2)</f>
        <v>0</v>
      </c>
      <c r="P179" s="247">
        <v>0</v>
      </c>
      <c r="Q179" s="247">
        <f>ROUND(E179*P179,2)</f>
        <v>0</v>
      </c>
      <c r="R179" s="247"/>
      <c r="S179" s="247" t="s">
        <v>159</v>
      </c>
      <c r="T179" s="248" t="s">
        <v>145</v>
      </c>
      <c r="U179" s="224">
        <v>0</v>
      </c>
      <c r="V179" s="224">
        <f>ROUND(E179*U179,2)</f>
        <v>0</v>
      </c>
      <c r="W179" s="224"/>
      <c r="X179" s="224" t="s">
        <v>386</v>
      </c>
      <c r="Y179" s="215"/>
      <c r="Z179" s="215"/>
      <c r="AA179" s="215"/>
      <c r="AB179" s="215"/>
      <c r="AC179" s="215"/>
      <c r="AD179" s="215"/>
      <c r="AE179" s="215"/>
      <c r="AF179" s="215"/>
      <c r="AG179" s="215" t="s">
        <v>387</v>
      </c>
      <c r="AH179" s="215"/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ht="20.399999999999999" outlineLevel="1" x14ac:dyDescent="0.25">
      <c r="A180" s="242">
        <v>68</v>
      </c>
      <c r="B180" s="243" t="s">
        <v>397</v>
      </c>
      <c r="C180" s="254" t="s">
        <v>398</v>
      </c>
      <c r="D180" s="244" t="s">
        <v>181</v>
      </c>
      <c r="E180" s="245">
        <v>66.5</v>
      </c>
      <c r="F180" s="246"/>
      <c r="G180" s="247">
        <f>ROUND(E180*F180,2)</f>
        <v>0</v>
      </c>
      <c r="H180" s="246"/>
      <c r="I180" s="247">
        <f>ROUND(E180*H180,2)</f>
        <v>0</v>
      </c>
      <c r="J180" s="246"/>
      <c r="K180" s="247">
        <f>ROUND(E180*J180,2)</f>
        <v>0</v>
      </c>
      <c r="L180" s="247">
        <v>21</v>
      </c>
      <c r="M180" s="247">
        <f>G180*(1+L180/100)</f>
        <v>0</v>
      </c>
      <c r="N180" s="247">
        <v>0</v>
      </c>
      <c r="O180" s="247">
        <f>ROUND(E180*N180,2)</f>
        <v>0</v>
      </c>
      <c r="P180" s="247">
        <v>0</v>
      </c>
      <c r="Q180" s="247">
        <f>ROUND(E180*P180,2)</f>
        <v>0</v>
      </c>
      <c r="R180" s="247"/>
      <c r="S180" s="247" t="s">
        <v>159</v>
      </c>
      <c r="T180" s="248" t="s">
        <v>145</v>
      </c>
      <c r="U180" s="224">
        <v>0</v>
      </c>
      <c r="V180" s="224">
        <f>ROUND(E180*U180,2)</f>
        <v>0</v>
      </c>
      <c r="W180" s="224"/>
      <c r="X180" s="224" t="s">
        <v>386</v>
      </c>
      <c r="Y180" s="215"/>
      <c r="Z180" s="215"/>
      <c r="AA180" s="215"/>
      <c r="AB180" s="215"/>
      <c r="AC180" s="215"/>
      <c r="AD180" s="215"/>
      <c r="AE180" s="215"/>
      <c r="AF180" s="215"/>
      <c r="AG180" s="215" t="s">
        <v>387</v>
      </c>
      <c r="AH180" s="215"/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1" x14ac:dyDescent="0.25">
      <c r="A181" s="242">
        <v>69</v>
      </c>
      <c r="B181" s="243" t="s">
        <v>399</v>
      </c>
      <c r="C181" s="254" t="s">
        <v>400</v>
      </c>
      <c r="D181" s="244" t="s">
        <v>268</v>
      </c>
      <c r="E181" s="245">
        <v>1</v>
      </c>
      <c r="F181" s="246"/>
      <c r="G181" s="247">
        <f>ROUND(E181*F181,2)</f>
        <v>0</v>
      </c>
      <c r="H181" s="246"/>
      <c r="I181" s="247">
        <f>ROUND(E181*H181,2)</f>
        <v>0</v>
      </c>
      <c r="J181" s="246"/>
      <c r="K181" s="247">
        <f>ROUND(E181*J181,2)</f>
        <v>0</v>
      </c>
      <c r="L181" s="247">
        <v>21</v>
      </c>
      <c r="M181" s="247">
        <f>G181*(1+L181/100)</f>
        <v>0</v>
      </c>
      <c r="N181" s="247">
        <v>0</v>
      </c>
      <c r="O181" s="247">
        <f>ROUND(E181*N181,2)</f>
        <v>0</v>
      </c>
      <c r="P181" s="247">
        <v>0</v>
      </c>
      <c r="Q181" s="247">
        <f>ROUND(E181*P181,2)</f>
        <v>0</v>
      </c>
      <c r="R181" s="247"/>
      <c r="S181" s="247" t="s">
        <v>159</v>
      </c>
      <c r="T181" s="248" t="s">
        <v>145</v>
      </c>
      <c r="U181" s="224">
        <v>0</v>
      </c>
      <c r="V181" s="224">
        <f>ROUND(E181*U181,2)</f>
        <v>0</v>
      </c>
      <c r="W181" s="224"/>
      <c r="X181" s="224" t="s">
        <v>386</v>
      </c>
      <c r="Y181" s="215"/>
      <c r="Z181" s="215"/>
      <c r="AA181" s="215"/>
      <c r="AB181" s="215"/>
      <c r="AC181" s="215"/>
      <c r="AD181" s="215"/>
      <c r="AE181" s="215"/>
      <c r="AF181" s="215"/>
      <c r="AG181" s="215" t="s">
        <v>387</v>
      </c>
      <c r="AH181" s="215"/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x14ac:dyDescent="0.25">
      <c r="A182" s="226" t="s">
        <v>139</v>
      </c>
      <c r="B182" s="227" t="s">
        <v>91</v>
      </c>
      <c r="C182" s="250" t="s">
        <v>92</v>
      </c>
      <c r="D182" s="228"/>
      <c r="E182" s="229"/>
      <c r="F182" s="230"/>
      <c r="G182" s="230">
        <f>SUMIF(AG183:AG202,"&lt;&gt;NOR",G183:G202)</f>
        <v>0</v>
      </c>
      <c r="H182" s="230"/>
      <c r="I182" s="230">
        <f>SUM(I183:I202)</f>
        <v>0</v>
      </c>
      <c r="J182" s="230"/>
      <c r="K182" s="230">
        <f>SUM(K183:K202)</f>
        <v>0</v>
      </c>
      <c r="L182" s="230"/>
      <c r="M182" s="230">
        <f>SUM(M183:M202)</f>
        <v>0</v>
      </c>
      <c r="N182" s="230"/>
      <c r="O182" s="230">
        <f>SUM(O183:O202)</f>
        <v>0.22999999999999998</v>
      </c>
      <c r="P182" s="230"/>
      <c r="Q182" s="230">
        <f>SUM(Q183:Q202)</f>
        <v>0</v>
      </c>
      <c r="R182" s="230"/>
      <c r="S182" s="230"/>
      <c r="T182" s="231"/>
      <c r="U182" s="225"/>
      <c r="V182" s="225">
        <f>SUM(V183:V202)</f>
        <v>38.49</v>
      </c>
      <c r="W182" s="225"/>
      <c r="X182" s="225"/>
      <c r="AG182" t="s">
        <v>140</v>
      </c>
    </row>
    <row r="183" spans="1:60" outlineLevel="1" x14ac:dyDescent="0.25">
      <c r="A183" s="232">
        <v>70</v>
      </c>
      <c r="B183" s="233" t="s">
        <v>401</v>
      </c>
      <c r="C183" s="251" t="s">
        <v>402</v>
      </c>
      <c r="D183" s="234" t="s">
        <v>250</v>
      </c>
      <c r="E183" s="235">
        <v>1.6</v>
      </c>
      <c r="F183" s="236"/>
      <c r="G183" s="237">
        <f>ROUND(E183*F183,2)</f>
        <v>0</v>
      </c>
      <c r="H183" s="236"/>
      <c r="I183" s="237">
        <f>ROUND(E183*H183,2)</f>
        <v>0</v>
      </c>
      <c r="J183" s="236"/>
      <c r="K183" s="237">
        <f>ROUND(E183*J183,2)</f>
        <v>0</v>
      </c>
      <c r="L183" s="237">
        <v>21</v>
      </c>
      <c r="M183" s="237">
        <f>G183*(1+L183/100)</f>
        <v>0</v>
      </c>
      <c r="N183" s="237">
        <v>0</v>
      </c>
      <c r="O183" s="237">
        <f>ROUND(E183*N183,2)</f>
        <v>0</v>
      </c>
      <c r="P183" s="237">
        <v>0</v>
      </c>
      <c r="Q183" s="237">
        <f>ROUND(E183*P183,2)</f>
        <v>0</v>
      </c>
      <c r="R183" s="237" t="s">
        <v>281</v>
      </c>
      <c r="S183" s="237" t="s">
        <v>144</v>
      </c>
      <c r="T183" s="238" t="s">
        <v>144</v>
      </c>
      <c r="U183" s="224">
        <v>0.15</v>
      </c>
      <c r="V183" s="224">
        <f>ROUND(E183*U183,2)</f>
        <v>0.24</v>
      </c>
      <c r="W183" s="224"/>
      <c r="X183" s="224" t="s">
        <v>173</v>
      </c>
      <c r="Y183" s="215"/>
      <c r="Z183" s="215"/>
      <c r="AA183" s="215"/>
      <c r="AB183" s="215"/>
      <c r="AC183" s="215"/>
      <c r="AD183" s="215"/>
      <c r="AE183" s="215"/>
      <c r="AF183" s="215"/>
      <c r="AG183" s="215" t="s">
        <v>174</v>
      </c>
      <c r="AH183" s="215"/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outlineLevel="1" x14ac:dyDescent="0.25">
      <c r="A184" s="222"/>
      <c r="B184" s="223"/>
      <c r="C184" s="262" t="s">
        <v>403</v>
      </c>
      <c r="D184" s="258"/>
      <c r="E184" s="259">
        <v>1.6</v>
      </c>
      <c r="F184" s="224"/>
      <c r="G184" s="224"/>
      <c r="H184" s="224"/>
      <c r="I184" s="224"/>
      <c r="J184" s="224"/>
      <c r="K184" s="224"/>
      <c r="L184" s="224"/>
      <c r="M184" s="224"/>
      <c r="N184" s="224"/>
      <c r="O184" s="224"/>
      <c r="P184" s="224"/>
      <c r="Q184" s="224"/>
      <c r="R184" s="224"/>
      <c r="S184" s="224"/>
      <c r="T184" s="224"/>
      <c r="U184" s="224"/>
      <c r="V184" s="224"/>
      <c r="W184" s="224"/>
      <c r="X184" s="224"/>
      <c r="Y184" s="215"/>
      <c r="Z184" s="215"/>
      <c r="AA184" s="215"/>
      <c r="AB184" s="215"/>
      <c r="AC184" s="215"/>
      <c r="AD184" s="215"/>
      <c r="AE184" s="215"/>
      <c r="AF184" s="215"/>
      <c r="AG184" s="215" t="s">
        <v>178</v>
      </c>
      <c r="AH184" s="215">
        <v>0</v>
      </c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1" x14ac:dyDescent="0.25">
      <c r="A185" s="232">
        <v>71</v>
      </c>
      <c r="B185" s="233" t="s">
        <v>404</v>
      </c>
      <c r="C185" s="251" t="s">
        <v>405</v>
      </c>
      <c r="D185" s="234" t="s">
        <v>250</v>
      </c>
      <c r="E185" s="235">
        <v>43.13</v>
      </c>
      <c r="F185" s="236"/>
      <c r="G185" s="237">
        <f>ROUND(E185*F185,2)</f>
        <v>0</v>
      </c>
      <c r="H185" s="236"/>
      <c r="I185" s="237">
        <f>ROUND(E185*H185,2)</f>
        <v>0</v>
      </c>
      <c r="J185" s="236"/>
      <c r="K185" s="237">
        <f>ROUND(E185*J185,2)</f>
        <v>0</v>
      </c>
      <c r="L185" s="237">
        <v>21</v>
      </c>
      <c r="M185" s="237">
        <f>G185*(1+L185/100)</f>
        <v>0</v>
      </c>
      <c r="N185" s="237">
        <v>3.0000000000000001E-5</v>
      </c>
      <c r="O185" s="237">
        <f>ROUND(E185*N185,2)</f>
        <v>0</v>
      </c>
      <c r="P185" s="237">
        <v>0</v>
      </c>
      <c r="Q185" s="237">
        <f>ROUND(E185*P185,2)</f>
        <v>0</v>
      </c>
      <c r="R185" s="237" t="s">
        <v>359</v>
      </c>
      <c r="S185" s="237" t="s">
        <v>144</v>
      </c>
      <c r="T185" s="238" t="s">
        <v>144</v>
      </c>
      <c r="U185" s="224">
        <v>0.14000000000000001</v>
      </c>
      <c r="V185" s="224">
        <f>ROUND(E185*U185,2)</f>
        <v>6.04</v>
      </c>
      <c r="W185" s="224"/>
      <c r="X185" s="224" t="s">
        <v>173</v>
      </c>
      <c r="Y185" s="215"/>
      <c r="Z185" s="215"/>
      <c r="AA185" s="215"/>
      <c r="AB185" s="215"/>
      <c r="AC185" s="215"/>
      <c r="AD185" s="215"/>
      <c r="AE185" s="215"/>
      <c r="AF185" s="215"/>
      <c r="AG185" s="215" t="s">
        <v>174</v>
      </c>
      <c r="AH185" s="215"/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1" x14ac:dyDescent="0.25">
      <c r="A186" s="222"/>
      <c r="B186" s="223"/>
      <c r="C186" s="262" t="s">
        <v>406</v>
      </c>
      <c r="D186" s="258"/>
      <c r="E186" s="259">
        <v>43.13</v>
      </c>
      <c r="F186" s="224"/>
      <c r="G186" s="224"/>
      <c r="H186" s="224"/>
      <c r="I186" s="224"/>
      <c r="J186" s="224"/>
      <c r="K186" s="224"/>
      <c r="L186" s="224"/>
      <c r="M186" s="224"/>
      <c r="N186" s="224"/>
      <c r="O186" s="224"/>
      <c r="P186" s="224"/>
      <c r="Q186" s="224"/>
      <c r="R186" s="224"/>
      <c r="S186" s="224"/>
      <c r="T186" s="224"/>
      <c r="U186" s="224"/>
      <c r="V186" s="224"/>
      <c r="W186" s="224"/>
      <c r="X186" s="224"/>
      <c r="Y186" s="215"/>
      <c r="Z186" s="215"/>
      <c r="AA186" s="215"/>
      <c r="AB186" s="215"/>
      <c r="AC186" s="215"/>
      <c r="AD186" s="215"/>
      <c r="AE186" s="215"/>
      <c r="AF186" s="215"/>
      <c r="AG186" s="215" t="s">
        <v>178</v>
      </c>
      <c r="AH186" s="215">
        <v>0</v>
      </c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ht="20.399999999999999" outlineLevel="1" x14ac:dyDescent="0.25">
      <c r="A187" s="232">
        <v>72</v>
      </c>
      <c r="B187" s="233" t="s">
        <v>407</v>
      </c>
      <c r="C187" s="251" t="s">
        <v>408</v>
      </c>
      <c r="D187" s="234" t="s">
        <v>181</v>
      </c>
      <c r="E187" s="235">
        <v>62.71</v>
      </c>
      <c r="F187" s="236"/>
      <c r="G187" s="237">
        <f>ROUND(E187*F187,2)</f>
        <v>0</v>
      </c>
      <c r="H187" s="236"/>
      <c r="I187" s="237">
        <f>ROUND(E187*H187,2)</f>
        <v>0</v>
      </c>
      <c r="J187" s="236"/>
      <c r="K187" s="237">
        <f>ROUND(E187*J187,2)</f>
        <v>0</v>
      </c>
      <c r="L187" s="237">
        <v>21</v>
      </c>
      <c r="M187" s="237">
        <f>G187*(1+L187/100)</f>
        <v>0</v>
      </c>
      <c r="N187" s="237">
        <v>2.5000000000000001E-4</v>
      </c>
      <c r="O187" s="237">
        <f>ROUND(E187*N187,2)</f>
        <v>0.02</v>
      </c>
      <c r="P187" s="237">
        <v>0</v>
      </c>
      <c r="Q187" s="237">
        <f>ROUND(E187*P187,2)</f>
        <v>0</v>
      </c>
      <c r="R187" s="237" t="s">
        <v>359</v>
      </c>
      <c r="S187" s="237" t="s">
        <v>144</v>
      </c>
      <c r="T187" s="238" t="s">
        <v>144</v>
      </c>
      <c r="U187" s="224">
        <v>0.38</v>
      </c>
      <c r="V187" s="224">
        <f>ROUND(E187*U187,2)</f>
        <v>23.83</v>
      </c>
      <c r="W187" s="224"/>
      <c r="X187" s="224" t="s">
        <v>173</v>
      </c>
      <c r="Y187" s="215"/>
      <c r="Z187" s="215"/>
      <c r="AA187" s="215"/>
      <c r="AB187" s="215"/>
      <c r="AC187" s="215"/>
      <c r="AD187" s="215"/>
      <c r="AE187" s="215"/>
      <c r="AF187" s="215"/>
      <c r="AG187" s="215" t="s">
        <v>174</v>
      </c>
      <c r="AH187" s="215"/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1" x14ac:dyDescent="0.25">
      <c r="A188" s="222"/>
      <c r="B188" s="223"/>
      <c r="C188" s="262" t="s">
        <v>265</v>
      </c>
      <c r="D188" s="258"/>
      <c r="E188" s="259">
        <v>62.71</v>
      </c>
      <c r="F188" s="224"/>
      <c r="G188" s="224"/>
      <c r="H188" s="224"/>
      <c r="I188" s="224"/>
      <c r="J188" s="224"/>
      <c r="K188" s="224"/>
      <c r="L188" s="224"/>
      <c r="M188" s="224"/>
      <c r="N188" s="224"/>
      <c r="O188" s="224"/>
      <c r="P188" s="224"/>
      <c r="Q188" s="224"/>
      <c r="R188" s="224"/>
      <c r="S188" s="224"/>
      <c r="T188" s="224"/>
      <c r="U188" s="224"/>
      <c r="V188" s="224"/>
      <c r="W188" s="224"/>
      <c r="X188" s="224"/>
      <c r="Y188" s="215"/>
      <c r="Z188" s="215"/>
      <c r="AA188" s="215"/>
      <c r="AB188" s="215"/>
      <c r="AC188" s="215"/>
      <c r="AD188" s="215"/>
      <c r="AE188" s="215"/>
      <c r="AF188" s="215"/>
      <c r="AG188" s="215" t="s">
        <v>178</v>
      </c>
      <c r="AH188" s="215">
        <v>0</v>
      </c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1" x14ac:dyDescent="0.25">
      <c r="A189" s="232">
        <v>73</v>
      </c>
      <c r="B189" s="233" t="s">
        <v>409</v>
      </c>
      <c r="C189" s="251" t="s">
        <v>410</v>
      </c>
      <c r="D189" s="234" t="s">
        <v>250</v>
      </c>
      <c r="E189" s="235">
        <v>74.484999999999999</v>
      </c>
      <c r="F189" s="236"/>
      <c r="G189" s="237">
        <f>ROUND(E189*F189,2)</f>
        <v>0</v>
      </c>
      <c r="H189" s="236"/>
      <c r="I189" s="237">
        <f>ROUND(E189*H189,2)</f>
        <v>0</v>
      </c>
      <c r="J189" s="236"/>
      <c r="K189" s="237">
        <f>ROUND(E189*J189,2)</f>
        <v>0</v>
      </c>
      <c r="L189" s="237">
        <v>21</v>
      </c>
      <c r="M189" s="237">
        <f>G189*(1+L189/100)</f>
        <v>0</v>
      </c>
      <c r="N189" s="237">
        <v>4.0000000000000003E-5</v>
      </c>
      <c r="O189" s="237">
        <f>ROUND(E189*N189,2)</f>
        <v>0</v>
      </c>
      <c r="P189" s="237">
        <v>0</v>
      </c>
      <c r="Q189" s="237">
        <f>ROUND(E189*P189,2)</f>
        <v>0</v>
      </c>
      <c r="R189" s="237" t="s">
        <v>359</v>
      </c>
      <c r="S189" s="237" t="s">
        <v>144</v>
      </c>
      <c r="T189" s="238" t="s">
        <v>144</v>
      </c>
      <c r="U189" s="224">
        <v>0.08</v>
      </c>
      <c r="V189" s="224">
        <f>ROUND(E189*U189,2)</f>
        <v>5.96</v>
      </c>
      <c r="W189" s="224"/>
      <c r="X189" s="224" t="s">
        <v>173</v>
      </c>
      <c r="Y189" s="215"/>
      <c r="Z189" s="215"/>
      <c r="AA189" s="215"/>
      <c r="AB189" s="215"/>
      <c r="AC189" s="215"/>
      <c r="AD189" s="215"/>
      <c r="AE189" s="215"/>
      <c r="AF189" s="215"/>
      <c r="AG189" s="215" t="s">
        <v>174</v>
      </c>
      <c r="AH189" s="215"/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1" x14ac:dyDescent="0.25">
      <c r="A190" s="222"/>
      <c r="B190" s="223"/>
      <c r="C190" s="262" t="s">
        <v>411</v>
      </c>
      <c r="D190" s="258"/>
      <c r="E190" s="259">
        <v>74.484999999999999</v>
      </c>
      <c r="F190" s="224"/>
      <c r="G190" s="224"/>
      <c r="H190" s="224"/>
      <c r="I190" s="224"/>
      <c r="J190" s="224"/>
      <c r="K190" s="224"/>
      <c r="L190" s="224"/>
      <c r="M190" s="224"/>
      <c r="N190" s="224"/>
      <c r="O190" s="224"/>
      <c r="P190" s="224"/>
      <c r="Q190" s="224"/>
      <c r="R190" s="224"/>
      <c r="S190" s="224"/>
      <c r="T190" s="224"/>
      <c r="U190" s="224"/>
      <c r="V190" s="224"/>
      <c r="W190" s="224"/>
      <c r="X190" s="224"/>
      <c r="Y190" s="215"/>
      <c r="Z190" s="215"/>
      <c r="AA190" s="215"/>
      <c r="AB190" s="215"/>
      <c r="AC190" s="215"/>
      <c r="AD190" s="215"/>
      <c r="AE190" s="215"/>
      <c r="AF190" s="215"/>
      <c r="AG190" s="215" t="s">
        <v>178</v>
      </c>
      <c r="AH190" s="215">
        <v>0</v>
      </c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1" x14ac:dyDescent="0.25">
      <c r="A191" s="232">
        <v>74</v>
      </c>
      <c r="B191" s="233" t="s">
        <v>412</v>
      </c>
      <c r="C191" s="251" t="s">
        <v>413</v>
      </c>
      <c r="D191" s="234" t="s">
        <v>250</v>
      </c>
      <c r="E191" s="235">
        <v>43.13</v>
      </c>
      <c r="F191" s="236"/>
      <c r="G191" s="237">
        <f>ROUND(E191*F191,2)</f>
        <v>0</v>
      </c>
      <c r="H191" s="236"/>
      <c r="I191" s="237">
        <f>ROUND(E191*H191,2)</f>
        <v>0</v>
      </c>
      <c r="J191" s="236"/>
      <c r="K191" s="237">
        <f>ROUND(E191*J191,2)</f>
        <v>0</v>
      </c>
      <c r="L191" s="237">
        <v>21</v>
      </c>
      <c r="M191" s="237">
        <f>G191*(1+L191/100)</f>
        <v>0</v>
      </c>
      <c r="N191" s="237">
        <v>1.0000000000000001E-5</v>
      </c>
      <c r="O191" s="237">
        <f>ROUND(E191*N191,2)</f>
        <v>0</v>
      </c>
      <c r="P191" s="237">
        <v>0</v>
      </c>
      <c r="Q191" s="237">
        <f>ROUND(E191*P191,2)</f>
        <v>0</v>
      </c>
      <c r="R191" s="237"/>
      <c r="S191" s="237" t="s">
        <v>159</v>
      </c>
      <c r="T191" s="238" t="s">
        <v>145</v>
      </c>
      <c r="U191" s="224">
        <v>0.05</v>
      </c>
      <c r="V191" s="224">
        <f>ROUND(E191*U191,2)</f>
        <v>2.16</v>
      </c>
      <c r="W191" s="224"/>
      <c r="X191" s="224" t="s">
        <v>173</v>
      </c>
      <c r="Y191" s="215"/>
      <c r="Z191" s="215"/>
      <c r="AA191" s="215"/>
      <c r="AB191" s="215"/>
      <c r="AC191" s="215"/>
      <c r="AD191" s="215"/>
      <c r="AE191" s="215"/>
      <c r="AF191" s="215"/>
      <c r="AG191" s="215" t="s">
        <v>174</v>
      </c>
      <c r="AH191" s="215"/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outlineLevel="1" x14ac:dyDescent="0.25">
      <c r="A192" s="222"/>
      <c r="B192" s="223"/>
      <c r="C192" s="252" t="s">
        <v>414</v>
      </c>
      <c r="D192" s="239"/>
      <c r="E192" s="239"/>
      <c r="F192" s="239"/>
      <c r="G192" s="239"/>
      <c r="H192" s="224"/>
      <c r="I192" s="224"/>
      <c r="J192" s="224"/>
      <c r="K192" s="224"/>
      <c r="L192" s="224"/>
      <c r="M192" s="224"/>
      <c r="N192" s="224"/>
      <c r="O192" s="224"/>
      <c r="P192" s="224"/>
      <c r="Q192" s="224"/>
      <c r="R192" s="224"/>
      <c r="S192" s="224"/>
      <c r="T192" s="224"/>
      <c r="U192" s="224"/>
      <c r="V192" s="224"/>
      <c r="W192" s="224"/>
      <c r="X192" s="224"/>
      <c r="Y192" s="215"/>
      <c r="Z192" s="215"/>
      <c r="AA192" s="215"/>
      <c r="AB192" s="215"/>
      <c r="AC192" s="215"/>
      <c r="AD192" s="215"/>
      <c r="AE192" s="215"/>
      <c r="AF192" s="215"/>
      <c r="AG192" s="215" t="s">
        <v>149</v>
      </c>
      <c r="AH192" s="215"/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ht="20.399999999999999" outlineLevel="1" x14ac:dyDescent="0.25">
      <c r="A193" s="232">
        <v>75</v>
      </c>
      <c r="B193" s="233" t="s">
        <v>415</v>
      </c>
      <c r="C193" s="251" t="s">
        <v>416</v>
      </c>
      <c r="D193" s="234" t="s">
        <v>181</v>
      </c>
      <c r="E193" s="235">
        <v>71.460980000000006</v>
      </c>
      <c r="F193" s="236"/>
      <c r="G193" s="237">
        <f>ROUND(E193*F193,2)</f>
        <v>0</v>
      </c>
      <c r="H193" s="236"/>
      <c r="I193" s="237">
        <f>ROUND(E193*H193,2)</f>
        <v>0</v>
      </c>
      <c r="J193" s="236"/>
      <c r="K193" s="237">
        <f>ROUND(E193*J193,2)</f>
        <v>0</v>
      </c>
      <c r="L193" s="237">
        <v>21</v>
      </c>
      <c r="M193" s="237">
        <f>G193*(1+L193/100)</f>
        <v>0</v>
      </c>
      <c r="N193" s="237">
        <v>2.8999999999999998E-3</v>
      </c>
      <c r="O193" s="237">
        <f>ROUND(E193*N193,2)</f>
        <v>0.21</v>
      </c>
      <c r="P193" s="237">
        <v>0</v>
      </c>
      <c r="Q193" s="237">
        <f>ROUND(E193*P193,2)</f>
        <v>0</v>
      </c>
      <c r="R193" s="237" t="s">
        <v>215</v>
      </c>
      <c r="S193" s="237" t="s">
        <v>144</v>
      </c>
      <c r="T193" s="238" t="s">
        <v>144</v>
      </c>
      <c r="U193" s="224">
        <v>0</v>
      </c>
      <c r="V193" s="224">
        <f>ROUND(E193*U193,2)</f>
        <v>0</v>
      </c>
      <c r="W193" s="224"/>
      <c r="X193" s="224" t="s">
        <v>216</v>
      </c>
      <c r="Y193" s="215"/>
      <c r="Z193" s="215"/>
      <c r="AA193" s="215"/>
      <c r="AB193" s="215"/>
      <c r="AC193" s="215"/>
      <c r="AD193" s="215"/>
      <c r="AE193" s="215"/>
      <c r="AF193" s="215"/>
      <c r="AG193" s="215" t="s">
        <v>217</v>
      </c>
      <c r="AH193" s="215"/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1" x14ac:dyDescent="0.25">
      <c r="A194" s="222"/>
      <c r="B194" s="223"/>
      <c r="C194" s="262" t="s">
        <v>417</v>
      </c>
      <c r="D194" s="258"/>
      <c r="E194" s="259">
        <v>68.980999999999995</v>
      </c>
      <c r="F194" s="224"/>
      <c r="G194" s="224"/>
      <c r="H194" s="224"/>
      <c r="I194" s="224"/>
      <c r="J194" s="224"/>
      <c r="K194" s="224"/>
      <c r="L194" s="224"/>
      <c r="M194" s="224"/>
      <c r="N194" s="224"/>
      <c r="O194" s="224"/>
      <c r="P194" s="224"/>
      <c r="Q194" s="224"/>
      <c r="R194" s="224"/>
      <c r="S194" s="224"/>
      <c r="T194" s="224"/>
      <c r="U194" s="224"/>
      <c r="V194" s="224"/>
      <c r="W194" s="224"/>
      <c r="X194" s="224"/>
      <c r="Y194" s="215"/>
      <c r="Z194" s="215"/>
      <c r="AA194" s="215"/>
      <c r="AB194" s="215"/>
      <c r="AC194" s="215"/>
      <c r="AD194" s="215"/>
      <c r="AE194" s="215"/>
      <c r="AF194" s="215"/>
      <c r="AG194" s="215" t="s">
        <v>178</v>
      </c>
      <c r="AH194" s="215">
        <v>0</v>
      </c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outlineLevel="1" x14ac:dyDescent="0.25">
      <c r="A195" s="222"/>
      <c r="B195" s="223"/>
      <c r="C195" s="262" t="s">
        <v>418</v>
      </c>
      <c r="D195" s="258"/>
      <c r="E195" s="259">
        <v>2.4799799999999999</v>
      </c>
      <c r="F195" s="224"/>
      <c r="G195" s="224"/>
      <c r="H195" s="224"/>
      <c r="I195" s="224"/>
      <c r="J195" s="224"/>
      <c r="K195" s="224"/>
      <c r="L195" s="224"/>
      <c r="M195" s="224"/>
      <c r="N195" s="224"/>
      <c r="O195" s="224"/>
      <c r="P195" s="224"/>
      <c r="Q195" s="224"/>
      <c r="R195" s="224"/>
      <c r="S195" s="224"/>
      <c r="T195" s="224"/>
      <c r="U195" s="224"/>
      <c r="V195" s="224"/>
      <c r="W195" s="224"/>
      <c r="X195" s="224"/>
      <c r="Y195" s="215"/>
      <c r="Z195" s="215"/>
      <c r="AA195" s="215"/>
      <c r="AB195" s="215"/>
      <c r="AC195" s="215"/>
      <c r="AD195" s="215"/>
      <c r="AE195" s="215"/>
      <c r="AF195" s="215"/>
      <c r="AG195" s="215" t="s">
        <v>178</v>
      </c>
      <c r="AH195" s="215">
        <v>0</v>
      </c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outlineLevel="1" x14ac:dyDescent="0.25">
      <c r="A196" s="232">
        <v>76</v>
      </c>
      <c r="B196" s="233" t="s">
        <v>419</v>
      </c>
      <c r="C196" s="251" t="s">
        <v>420</v>
      </c>
      <c r="D196" s="234" t="s">
        <v>250</v>
      </c>
      <c r="E196" s="235">
        <v>1.76</v>
      </c>
      <c r="F196" s="236"/>
      <c r="G196" s="237">
        <f>ROUND(E196*F196,2)</f>
        <v>0</v>
      </c>
      <c r="H196" s="236"/>
      <c r="I196" s="237">
        <f>ROUND(E196*H196,2)</f>
        <v>0</v>
      </c>
      <c r="J196" s="236"/>
      <c r="K196" s="237">
        <f>ROUND(E196*J196,2)</f>
        <v>0</v>
      </c>
      <c r="L196" s="237">
        <v>21</v>
      </c>
      <c r="M196" s="237">
        <f>G196*(1+L196/100)</f>
        <v>0</v>
      </c>
      <c r="N196" s="237">
        <v>8.3000000000000001E-4</v>
      </c>
      <c r="O196" s="237">
        <f>ROUND(E196*N196,2)</f>
        <v>0</v>
      </c>
      <c r="P196" s="237">
        <v>0</v>
      </c>
      <c r="Q196" s="237">
        <f>ROUND(E196*P196,2)</f>
        <v>0</v>
      </c>
      <c r="R196" s="237"/>
      <c r="S196" s="237" t="s">
        <v>159</v>
      </c>
      <c r="T196" s="238" t="s">
        <v>145</v>
      </c>
      <c r="U196" s="224">
        <v>0</v>
      </c>
      <c r="V196" s="224">
        <f>ROUND(E196*U196,2)</f>
        <v>0</v>
      </c>
      <c r="W196" s="224"/>
      <c r="X196" s="224" t="s">
        <v>216</v>
      </c>
      <c r="Y196" s="215"/>
      <c r="Z196" s="215"/>
      <c r="AA196" s="215"/>
      <c r="AB196" s="215"/>
      <c r="AC196" s="215"/>
      <c r="AD196" s="215"/>
      <c r="AE196" s="215"/>
      <c r="AF196" s="215"/>
      <c r="AG196" s="215" t="s">
        <v>217</v>
      </c>
      <c r="AH196" s="215"/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1" x14ac:dyDescent="0.25">
      <c r="A197" s="222"/>
      <c r="B197" s="223"/>
      <c r="C197" s="262" t="s">
        <v>421</v>
      </c>
      <c r="D197" s="258"/>
      <c r="E197" s="259">
        <v>1.76</v>
      </c>
      <c r="F197" s="224"/>
      <c r="G197" s="224"/>
      <c r="H197" s="224"/>
      <c r="I197" s="224"/>
      <c r="J197" s="224"/>
      <c r="K197" s="224"/>
      <c r="L197" s="224"/>
      <c r="M197" s="224"/>
      <c r="N197" s="224"/>
      <c r="O197" s="224"/>
      <c r="P197" s="224"/>
      <c r="Q197" s="224"/>
      <c r="R197" s="224"/>
      <c r="S197" s="224"/>
      <c r="T197" s="224"/>
      <c r="U197" s="224"/>
      <c r="V197" s="224"/>
      <c r="W197" s="224"/>
      <c r="X197" s="224"/>
      <c r="Y197" s="215"/>
      <c r="Z197" s="215"/>
      <c r="AA197" s="215"/>
      <c r="AB197" s="215"/>
      <c r="AC197" s="215"/>
      <c r="AD197" s="215"/>
      <c r="AE197" s="215"/>
      <c r="AF197" s="215"/>
      <c r="AG197" s="215" t="s">
        <v>178</v>
      </c>
      <c r="AH197" s="215">
        <v>0</v>
      </c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1" x14ac:dyDescent="0.25">
      <c r="A198" s="232">
        <v>77</v>
      </c>
      <c r="B198" s="233" t="s">
        <v>422</v>
      </c>
      <c r="C198" s="251" t="s">
        <v>423</v>
      </c>
      <c r="D198" s="234" t="s">
        <v>171</v>
      </c>
      <c r="E198" s="235">
        <v>0.22908000000000001</v>
      </c>
      <c r="F198" s="236"/>
      <c r="G198" s="237">
        <f>ROUND(E198*F198,2)</f>
        <v>0</v>
      </c>
      <c r="H198" s="236"/>
      <c r="I198" s="237">
        <f>ROUND(E198*H198,2)</f>
        <v>0</v>
      </c>
      <c r="J198" s="236"/>
      <c r="K198" s="237">
        <f>ROUND(E198*J198,2)</f>
        <v>0</v>
      </c>
      <c r="L198" s="237">
        <v>21</v>
      </c>
      <c r="M198" s="237">
        <f>G198*(1+L198/100)</f>
        <v>0</v>
      </c>
      <c r="N198" s="237">
        <v>0</v>
      </c>
      <c r="O198" s="237">
        <f>ROUND(E198*N198,2)</f>
        <v>0</v>
      </c>
      <c r="P198" s="237">
        <v>0</v>
      </c>
      <c r="Q198" s="237">
        <f>ROUND(E198*P198,2)</f>
        <v>0</v>
      </c>
      <c r="R198" s="237" t="s">
        <v>359</v>
      </c>
      <c r="S198" s="237" t="s">
        <v>144</v>
      </c>
      <c r="T198" s="238" t="s">
        <v>144</v>
      </c>
      <c r="U198" s="224">
        <v>1.1140000000000001</v>
      </c>
      <c r="V198" s="224">
        <f>ROUND(E198*U198,2)</f>
        <v>0.26</v>
      </c>
      <c r="W198" s="224"/>
      <c r="X198" s="224" t="s">
        <v>376</v>
      </c>
      <c r="Y198" s="215"/>
      <c r="Z198" s="215"/>
      <c r="AA198" s="215"/>
      <c r="AB198" s="215"/>
      <c r="AC198" s="215"/>
      <c r="AD198" s="215"/>
      <c r="AE198" s="215"/>
      <c r="AF198" s="215"/>
      <c r="AG198" s="215" t="s">
        <v>377</v>
      </c>
      <c r="AH198" s="215"/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1" x14ac:dyDescent="0.25">
      <c r="A199" s="222"/>
      <c r="B199" s="223"/>
      <c r="C199" s="261" t="s">
        <v>424</v>
      </c>
      <c r="D199" s="260"/>
      <c r="E199" s="260"/>
      <c r="F199" s="260"/>
      <c r="G199" s="260"/>
      <c r="H199" s="224"/>
      <c r="I199" s="224"/>
      <c r="J199" s="224"/>
      <c r="K199" s="224"/>
      <c r="L199" s="224"/>
      <c r="M199" s="224"/>
      <c r="N199" s="224"/>
      <c r="O199" s="224"/>
      <c r="P199" s="224"/>
      <c r="Q199" s="224"/>
      <c r="R199" s="224"/>
      <c r="S199" s="224"/>
      <c r="T199" s="224"/>
      <c r="U199" s="224"/>
      <c r="V199" s="224"/>
      <c r="W199" s="224"/>
      <c r="X199" s="224"/>
      <c r="Y199" s="215"/>
      <c r="Z199" s="215"/>
      <c r="AA199" s="215"/>
      <c r="AB199" s="215"/>
      <c r="AC199" s="215"/>
      <c r="AD199" s="215"/>
      <c r="AE199" s="215"/>
      <c r="AF199" s="215"/>
      <c r="AG199" s="215" t="s">
        <v>176</v>
      </c>
      <c r="AH199" s="215"/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1" x14ac:dyDescent="0.25">
      <c r="A200" s="222"/>
      <c r="B200" s="223"/>
      <c r="C200" s="262" t="s">
        <v>379</v>
      </c>
      <c r="D200" s="258"/>
      <c r="E200" s="259"/>
      <c r="F200" s="224"/>
      <c r="G200" s="224"/>
      <c r="H200" s="224"/>
      <c r="I200" s="224"/>
      <c r="J200" s="224"/>
      <c r="K200" s="224"/>
      <c r="L200" s="224"/>
      <c r="M200" s="224"/>
      <c r="N200" s="224"/>
      <c r="O200" s="224"/>
      <c r="P200" s="224"/>
      <c r="Q200" s="224"/>
      <c r="R200" s="224"/>
      <c r="S200" s="224"/>
      <c r="T200" s="224"/>
      <c r="U200" s="224"/>
      <c r="V200" s="224"/>
      <c r="W200" s="224"/>
      <c r="X200" s="224"/>
      <c r="Y200" s="215"/>
      <c r="Z200" s="215"/>
      <c r="AA200" s="215"/>
      <c r="AB200" s="215"/>
      <c r="AC200" s="215"/>
      <c r="AD200" s="215"/>
      <c r="AE200" s="215"/>
      <c r="AF200" s="215"/>
      <c r="AG200" s="215" t="s">
        <v>178</v>
      </c>
      <c r="AH200" s="215">
        <v>0</v>
      </c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1" x14ac:dyDescent="0.25">
      <c r="A201" s="222"/>
      <c r="B201" s="223"/>
      <c r="C201" s="262" t="s">
        <v>425</v>
      </c>
      <c r="D201" s="258"/>
      <c r="E201" s="259"/>
      <c r="F201" s="224"/>
      <c r="G201" s="224"/>
      <c r="H201" s="224"/>
      <c r="I201" s="224"/>
      <c r="J201" s="224"/>
      <c r="K201" s="224"/>
      <c r="L201" s="224"/>
      <c r="M201" s="224"/>
      <c r="N201" s="224"/>
      <c r="O201" s="224"/>
      <c r="P201" s="224"/>
      <c r="Q201" s="224"/>
      <c r="R201" s="224"/>
      <c r="S201" s="224"/>
      <c r="T201" s="224"/>
      <c r="U201" s="224"/>
      <c r="V201" s="224"/>
      <c r="W201" s="224"/>
      <c r="X201" s="224"/>
      <c r="Y201" s="215"/>
      <c r="Z201" s="215"/>
      <c r="AA201" s="215"/>
      <c r="AB201" s="215"/>
      <c r="AC201" s="215"/>
      <c r="AD201" s="215"/>
      <c r="AE201" s="215"/>
      <c r="AF201" s="215"/>
      <c r="AG201" s="215" t="s">
        <v>178</v>
      </c>
      <c r="AH201" s="215">
        <v>0</v>
      </c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outlineLevel="1" x14ac:dyDescent="0.25">
      <c r="A202" s="222"/>
      <c r="B202" s="223"/>
      <c r="C202" s="262" t="s">
        <v>426</v>
      </c>
      <c r="D202" s="258"/>
      <c r="E202" s="259">
        <v>0.22908000000000001</v>
      </c>
      <c r="F202" s="224"/>
      <c r="G202" s="224"/>
      <c r="H202" s="224"/>
      <c r="I202" s="224"/>
      <c r="J202" s="224"/>
      <c r="K202" s="224"/>
      <c r="L202" s="224"/>
      <c r="M202" s="224"/>
      <c r="N202" s="224"/>
      <c r="O202" s="224"/>
      <c r="P202" s="224"/>
      <c r="Q202" s="224"/>
      <c r="R202" s="224"/>
      <c r="S202" s="224"/>
      <c r="T202" s="224"/>
      <c r="U202" s="224"/>
      <c r="V202" s="224"/>
      <c r="W202" s="224"/>
      <c r="X202" s="224"/>
      <c r="Y202" s="215"/>
      <c r="Z202" s="215"/>
      <c r="AA202" s="215"/>
      <c r="AB202" s="215"/>
      <c r="AC202" s="215"/>
      <c r="AD202" s="215"/>
      <c r="AE202" s="215"/>
      <c r="AF202" s="215"/>
      <c r="AG202" s="215" t="s">
        <v>178</v>
      </c>
      <c r="AH202" s="215">
        <v>0</v>
      </c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x14ac:dyDescent="0.25">
      <c r="A203" s="226" t="s">
        <v>139</v>
      </c>
      <c r="B203" s="227" t="s">
        <v>93</v>
      </c>
      <c r="C203" s="250" t="s">
        <v>94</v>
      </c>
      <c r="D203" s="228"/>
      <c r="E203" s="229"/>
      <c r="F203" s="230"/>
      <c r="G203" s="230">
        <f>SUMIF(AG204:AG219,"&lt;&gt;NOR",G204:G219)</f>
        <v>0</v>
      </c>
      <c r="H203" s="230"/>
      <c r="I203" s="230">
        <f>SUM(I204:I219)</f>
        <v>0</v>
      </c>
      <c r="J203" s="230"/>
      <c r="K203" s="230">
        <f>SUM(K204:K219)</f>
        <v>0</v>
      </c>
      <c r="L203" s="230"/>
      <c r="M203" s="230">
        <f>SUM(M204:M219)</f>
        <v>0</v>
      </c>
      <c r="N203" s="230"/>
      <c r="O203" s="230">
        <f>SUM(O204:O219)</f>
        <v>0.89000000000000012</v>
      </c>
      <c r="P203" s="230"/>
      <c r="Q203" s="230">
        <f>SUM(Q204:Q219)</f>
        <v>0</v>
      </c>
      <c r="R203" s="230"/>
      <c r="S203" s="230"/>
      <c r="T203" s="231"/>
      <c r="U203" s="225"/>
      <c r="V203" s="225">
        <f>SUM(V204:V219)</f>
        <v>28</v>
      </c>
      <c r="W203" s="225"/>
      <c r="X203" s="225"/>
      <c r="AG203" t="s">
        <v>140</v>
      </c>
    </row>
    <row r="204" spans="1:60" ht="20.399999999999999" outlineLevel="1" x14ac:dyDescent="0.25">
      <c r="A204" s="232">
        <v>78</v>
      </c>
      <c r="B204" s="233" t="s">
        <v>427</v>
      </c>
      <c r="C204" s="251" t="s">
        <v>428</v>
      </c>
      <c r="D204" s="234" t="s">
        <v>181</v>
      </c>
      <c r="E204" s="235">
        <v>62.71</v>
      </c>
      <c r="F204" s="236"/>
      <c r="G204" s="237">
        <f>ROUND(E204*F204,2)</f>
        <v>0</v>
      </c>
      <c r="H204" s="236"/>
      <c r="I204" s="237">
        <f>ROUND(E204*H204,2)</f>
        <v>0</v>
      </c>
      <c r="J204" s="236"/>
      <c r="K204" s="237">
        <f>ROUND(E204*J204,2)</f>
        <v>0</v>
      </c>
      <c r="L204" s="237">
        <v>21</v>
      </c>
      <c r="M204" s="237">
        <f>G204*(1+L204/100)</f>
        <v>0</v>
      </c>
      <c r="N204" s="237">
        <v>5.0000000000000002E-5</v>
      </c>
      <c r="O204" s="237">
        <f>ROUND(E204*N204,2)</f>
        <v>0</v>
      </c>
      <c r="P204" s="237">
        <v>0</v>
      </c>
      <c r="Q204" s="237">
        <f>ROUND(E204*P204,2)</f>
        <v>0</v>
      </c>
      <c r="R204" s="237" t="s">
        <v>429</v>
      </c>
      <c r="S204" s="237" t="s">
        <v>144</v>
      </c>
      <c r="T204" s="238" t="s">
        <v>144</v>
      </c>
      <c r="U204" s="224">
        <v>6.5000000000000002E-2</v>
      </c>
      <c r="V204" s="224">
        <f>ROUND(E204*U204,2)</f>
        <v>4.08</v>
      </c>
      <c r="W204" s="224"/>
      <c r="X204" s="224" t="s">
        <v>173</v>
      </c>
      <c r="Y204" s="215"/>
      <c r="Z204" s="215"/>
      <c r="AA204" s="215"/>
      <c r="AB204" s="215"/>
      <c r="AC204" s="215"/>
      <c r="AD204" s="215"/>
      <c r="AE204" s="215"/>
      <c r="AF204" s="215"/>
      <c r="AG204" s="215" t="s">
        <v>282</v>
      </c>
      <c r="AH204" s="215"/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1" x14ac:dyDescent="0.25">
      <c r="A205" s="222"/>
      <c r="B205" s="223"/>
      <c r="C205" s="262" t="s">
        <v>265</v>
      </c>
      <c r="D205" s="258"/>
      <c r="E205" s="259">
        <v>62.71</v>
      </c>
      <c r="F205" s="224"/>
      <c r="G205" s="224"/>
      <c r="H205" s="224"/>
      <c r="I205" s="224"/>
      <c r="J205" s="224"/>
      <c r="K205" s="224"/>
      <c r="L205" s="224"/>
      <c r="M205" s="224"/>
      <c r="N205" s="224"/>
      <c r="O205" s="224"/>
      <c r="P205" s="224"/>
      <c r="Q205" s="224"/>
      <c r="R205" s="224"/>
      <c r="S205" s="224"/>
      <c r="T205" s="224"/>
      <c r="U205" s="224"/>
      <c r="V205" s="224"/>
      <c r="W205" s="224"/>
      <c r="X205" s="224"/>
      <c r="Y205" s="215"/>
      <c r="Z205" s="215"/>
      <c r="AA205" s="215"/>
      <c r="AB205" s="215"/>
      <c r="AC205" s="215"/>
      <c r="AD205" s="215"/>
      <c r="AE205" s="215"/>
      <c r="AF205" s="215"/>
      <c r="AG205" s="215" t="s">
        <v>178</v>
      </c>
      <c r="AH205" s="215">
        <v>0</v>
      </c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ht="20.399999999999999" outlineLevel="1" x14ac:dyDescent="0.25">
      <c r="A206" s="232">
        <v>79</v>
      </c>
      <c r="B206" s="233" t="s">
        <v>430</v>
      </c>
      <c r="C206" s="251" t="s">
        <v>431</v>
      </c>
      <c r="D206" s="234" t="s">
        <v>181</v>
      </c>
      <c r="E206" s="235">
        <v>62.71</v>
      </c>
      <c r="F206" s="236"/>
      <c r="G206" s="237">
        <f>ROUND(E206*F206,2)</f>
        <v>0</v>
      </c>
      <c r="H206" s="236"/>
      <c r="I206" s="237">
        <f>ROUND(E206*H206,2)</f>
        <v>0</v>
      </c>
      <c r="J206" s="236"/>
      <c r="K206" s="237">
        <f>ROUND(E206*J206,2)</f>
        <v>0</v>
      </c>
      <c r="L206" s="237">
        <v>21</v>
      </c>
      <c r="M206" s="237">
        <f>G206*(1+L206/100)</f>
        <v>0</v>
      </c>
      <c r="N206" s="237">
        <v>3.0000000000000001E-3</v>
      </c>
      <c r="O206" s="237">
        <f>ROUND(E206*N206,2)</f>
        <v>0.19</v>
      </c>
      <c r="P206" s="237">
        <v>0</v>
      </c>
      <c r="Q206" s="237">
        <f>ROUND(E206*P206,2)</f>
        <v>0</v>
      </c>
      <c r="R206" s="237" t="s">
        <v>429</v>
      </c>
      <c r="S206" s="237" t="s">
        <v>144</v>
      </c>
      <c r="T206" s="238" t="s">
        <v>144</v>
      </c>
      <c r="U206" s="224">
        <v>0.32200000000000001</v>
      </c>
      <c r="V206" s="224">
        <f>ROUND(E206*U206,2)</f>
        <v>20.190000000000001</v>
      </c>
      <c r="W206" s="224"/>
      <c r="X206" s="224" t="s">
        <v>173</v>
      </c>
      <c r="Y206" s="215"/>
      <c r="Z206" s="215"/>
      <c r="AA206" s="215"/>
      <c r="AB206" s="215"/>
      <c r="AC206" s="215"/>
      <c r="AD206" s="215"/>
      <c r="AE206" s="215"/>
      <c r="AF206" s="215"/>
      <c r="AG206" s="215" t="s">
        <v>282</v>
      </c>
      <c r="AH206" s="215"/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outlineLevel="1" x14ac:dyDescent="0.25">
      <c r="A207" s="222"/>
      <c r="B207" s="223"/>
      <c r="C207" s="262" t="s">
        <v>265</v>
      </c>
      <c r="D207" s="258"/>
      <c r="E207" s="259">
        <v>62.71</v>
      </c>
      <c r="F207" s="224"/>
      <c r="G207" s="224"/>
      <c r="H207" s="224"/>
      <c r="I207" s="224"/>
      <c r="J207" s="224"/>
      <c r="K207" s="224"/>
      <c r="L207" s="224"/>
      <c r="M207" s="224"/>
      <c r="N207" s="224"/>
      <c r="O207" s="224"/>
      <c r="P207" s="224"/>
      <c r="Q207" s="224"/>
      <c r="R207" s="224"/>
      <c r="S207" s="224"/>
      <c r="T207" s="224"/>
      <c r="U207" s="224"/>
      <c r="V207" s="224"/>
      <c r="W207" s="224"/>
      <c r="X207" s="224"/>
      <c r="Y207" s="215"/>
      <c r="Z207" s="215"/>
      <c r="AA207" s="215"/>
      <c r="AB207" s="215"/>
      <c r="AC207" s="215"/>
      <c r="AD207" s="215"/>
      <c r="AE207" s="215"/>
      <c r="AF207" s="215"/>
      <c r="AG207" s="215" t="s">
        <v>178</v>
      </c>
      <c r="AH207" s="215">
        <v>0</v>
      </c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ht="20.399999999999999" outlineLevel="1" x14ac:dyDescent="0.25">
      <c r="A208" s="232">
        <v>80</v>
      </c>
      <c r="B208" s="233" t="s">
        <v>432</v>
      </c>
      <c r="C208" s="251" t="s">
        <v>433</v>
      </c>
      <c r="D208" s="234" t="s">
        <v>181</v>
      </c>
      <c r="E208" s="235">
        <v>125.42</v>
      </c>
      <c r="F208" s="236"/>
      <c r="G208" s="237">
        <f>ROUND(E208*F208,2)</f>
        <v>0</v>
      </c>
      <c r="H208" s="236"/>
      <c r="I208" s="237">
        <f>ROUND(E208*H208,2)</f>
        <v>0</v>
      </c>
      <c r="J208" s="236"/>
      <c r="K208" s="237">
        <f>ROUND(E208*J208,2)</f>
        <v>0</v>
      </c>
      <c r="L208" s="237">
        <v>21</v>
      </c>
      <c r="M208" s="237">
        <f>G208*(1+L208/100)</f>
        <v>0</v>
      </c>
      <c r="N208" s="237">
        <v>3.0000000000000001E-3</v>
      </c>
      <c r="O208" s="237">
        <f>ROUND(E208*N208,2)</f>
        <v>0.38</v>
      </c>
      <c r="P208" s="237">
        <v>0</v>
      </c>
      <c r="Q208" s="237">
        <f>ROUND(E208*P208,2)</f>
        <v>0</v>
      </c>
      <c r="R208" s="237" t="s">
        <v>429</v>
      </c>
      <c r="S208" s="237" t="s">
        <v>144</v>
      </c>
      <c r="T208" s="238" t="s">
        <v>144</v>
      </c>
      <c r="U208" s="224">
        <v>0.02</v>
      </c>
      <c r="V208" s="224">
        <f>ROUND(E208*U208,2)</f>
        <v>2.5099999999999998</v>
      </c>
      <c r="W208" s="224"/>
      <c r="X208" s="224" t="s">
        <v>173</v>
      </c>
      <c r="Y208" s="215"/>
      <c r="Z208" s="215"/>
      <c r="AA208" s="215"/>
      <c r="AB208" s="215"/>
      <c r="AC208" s="215"/>
      <c r="AD208" s="215"/>
      <c r="AE208" s="215"/>
      <c r="AF208" s="215"/>
      <c r="AG208" s="215" t="s">
        <v>282</v>
      </c>
      <c r="AH208" s="215"/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1" x14ac:dyDescent="0.25">
      <c r="A209" s="222"/>
      <c r="B209" s="223"/>
      <c r="C209" s="262" t="s">
        <v>434</v>
      </c>
      <c r="D209" s="258"/>
      <c r="E209" s="259">
        <v>125.42</v>
      </c>
      <c r="F209" s="224"/>
      <c r="G209" s="224"/>
      <c r="H209" s="224"/>
      <c r="I209" s="224"/>
      <c r="J209" s="224"/>
      <c r="K209" s="224"/>
      <c r="L209" s="224"/>
      <c r="M209" s="224"/>
      <c r="N209" s="224"/>
      <c r="O209" s="224"/>
      <c r="P209" s="224"/>
      <c r="Q209" s="224"/>
      <c r="R209" s="224"/>
      <c r="S209" s="224"/>
      <c r="T209" s="224"/>
      <c r="U209" s="224"/>
      <c r="V209" s="224"/>
      <c r="W209" s="224"/>
      <c r="X209" s="224"/>
      <c r="Y209" s="215"/>
      <c r="Z209" s="215"/>
      <c r="AA209" s="215"/>
      <c r="AB209" s="215"/>
      <c r="AC209" s="215"/>
      <c r="AD209" s="215"/>
      <c r="AE209" s="215"/>
      <c r="AF209" s="215"/>
      <c r="AG209" s="215" t="s">
        <v>178</v>
      </c>
      <c r="AH209" s="215">
        <v>0</v>
      </c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outlineLevel="1" x14ac:dyDescent="0.25">
      <c r="A210" s="232">
        <v>81</v>
      </c>
      <c r="B210" s="233" t="s">
        <v>93</v>
      </c>
      <c r="C210" s="251" t="s">
        <v>435</v>
      </c>
      <c r="D210" s="234" t="s">
        <v>327</v>
      </c>
      <c r="E210" s="235">
        <v>0.15275</v>
      </c>
      <c r="F210" s="236"/>
      <c r="G210" s="237">
        <f>ROUND(E210*F210,2)</f>
        <v>0</v>
      </c>
      <c r="H210" s="236"/>
      <c r="I210" s="237">
        <f>ROUND(E210*H210,2)</f>
        <v>0</v>
      </c>
      <c r="J210" s="236"/>
      <c r="K210" s="237">
        <f>ROUND(E210*J210,2)</f>
        <v>0</v>
      </c>
      <c r="L210" s="237">
        <v>21</v>
      </c>
      <c r="M210" s="237">
        <f>G210*(1+L210/100)</f>
        <v>0</v>
      </c>
      <c r="N210" s="237">
        <v>2.0779999999999998</v>
      </c>
      <c r="O210" s="237">
        <f>ROUND(E210*N210,2)</f>
        <v>0.32</v>
      </c>
      <c r="P210" s="237">
        <v>0</v>
      </c>
      <c r="Q210" s="237">
        <f>ROUND(E210*P210,2)</f>
        <v>0</v>
      </c>
      <c r="R210" s="237"/>
      <c r="S210" s="237" t="s">
        <v>159</v>
      </c>
      <c r="T210" s="238" t="s">
        <v>145</v>
      </c>
      <c r="U210" s="224">
        <v>0</v>
      </c>
      <c r="V210" s="224">
        <f>ROUND(E210*U210,2)</f>
        <v>0</v>
      </c>
      <c r="W210" s="224"/>
      <c r="X210" s="224" t="s">
        <v>173</v>
      </c>
      <c r="Y210" s="215"/>
      <c r="Z210" s="215"/>
      <c r="AA210" s="215"/>
      <c r="AB210" s="215"/>
      <c r="AC210" s="215"/>
      <c r="AD210" s="215"/>
      <c r="AE210" s="215"/>
      <c r="AF210" s="215"/>
      <c r="AG210" s="215" t="s">
        <v>226</v>
      </c>
      <c r="AH210" s="215"/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outlineLevel="1" x14ac:dyDescent="0.25">
      <c r="A211" s="222"/>
      <c r="B211" s="223"/>
      <c r="C211" s="252" t="s">
        <v>436</v>
      </c>
      <c r="D211" s="239"/>
      <c r="E211" s="239"/>
      <c r="F211" s="239"/>
      <c r="G211" s="239"/>
      <c r="H211" s="224"/>
      <c r="I211" s="224"/>
      <c r="J211" s="224"/>
      <c r="K211" s="224"/>
      <c r="L211" s="224"/>
      <c r="M211" s="224"/>
      <c r="N211" s="224"/>
      <c r="O211" s="224"/>
      <c r="P211" s="224"/>
      <c r="Q211" s="224"/>
      <c r="R211" s="224"/>
      <c r="S211" s="224"/>
      <c r="T211" s="224"/>
      <c r="U211" s="224"/>
      <c r="V211" s="224"/>
      <c r="W211" s="224"/>
      <c r="X211" s="224"/>
      <c r="Y211" s="215"/>
      <c r="Z211" s="215"/>
      <c r="AA211" s="215"/>
      <c r="AB211" s="215"/>
      <c r="AC211" s="215"/>
      <c r="AD211" s="215"/>
      <c r="AE211" s="215"/>
      <c r="AF211" s="215"/>
      <c r="AG211" s="215" t="s">
        <v>149</v>
      </c>
      <c r="AH211" s="215"/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1" x14ac:dyDescent="0.25">
      <c r="A212" s="222"/>
      <c r="B212" s="223"/>
      <c r="C212" s="262" t="s">
        <v>437</v>
      </c>
      <c r="D212" s="258"/>
      <c r="E212" s="259">
        <v>8.9999999999999993E-3</v>
      </c>
      <c r="F212" s="224"/>
      <c r="G212" s="224"/>
      <c r="H212" s="224"/>
      <c r="I212" s="224"/>
      <c r="J212" s="224"/>
      <c r="K212" s="224"/>
      <c r="L212" s="224"/>
      <c r="M212" s="224"/>
      <c r="N212" s="224"/>
      <c r="O212" s="224"/>
      <c r="P212" s="224"/>
      <c r="Q212" s="224"/>
      <c r="R212" s="224"/>
      <c r="S212" s="224"/>
      <c r="T212" s="224"/>
      <c r="U212" s="224"/>
      <c r="V212" s="224"/>
      <c r="W212" s="224"/>
      <c r="X212" s="224"/>
      <c r="Y212" s="215"/>
      <c r="Z212" s="215"/>
      <c r="AA212" s="215"/>
      <c r="AB212" s="215"/>
      <c r="AC212" s="215"/>
      <c r="AD212" s="215"/>
      <c r="AE212" s="215"/>
      <c r="AF212" s="215"/>
      <c r="AG212" s="215" t="s">
        <v>178</v>
      </c>
      <c r="AH212" s="215">
        <v>0</v>
      </c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outlineLevel="1" x14ac:dyDescent="0.25">
      <c r="A213" s="222"/>
      <c r="B213" s="223"/>
      <c r="C213" s="262" t="s">
        <v>438</v>
      </c>
      <c r="D213" s="258"/>
      <c r="E213" s="259">
        <v>0.10138999999999999</v>
      </c>
      <c r="F213" s="224"/>
      <c r="G213" s="224"/>
      <c r="H213" s="224"/>
      <c r="I213" s="224"/>
      <c r="J213" s="224"/>
      <c r="K213" s="224"/>
      <c r="L213" s="224"/>
      <c r="M213" s="224"/>
      <c r="N213" s="224"/>
      <c r="O213" s="224"/>
      <c r="P213" s="224"/>
      <c r="Q213" s="224"/>
      <c r="R213" s="224"/>
      <c r="S213" s="224"/>
      <c r="T213" s="224"/>
      <c r="U213" s="224"/>
      <c r="V213" s="224"/>
      <c r="W213" s="224"/>
      <c r="X213" s="224"/>
      <c r="Y213" s="215"/>
      <c r="Z213" s="215"/>
      <c r="AA213" s="215"/>
      <c r="AB213" s="215"/>
      <c r="AC213" s="215"/>
      <c r="AD213" s="215"/>
      <c r="AE213" s="215"/>
      <c r="AF213" s="215"/>
      <c r="AG213" s="215" t="s">
        <v>178</v>
      </c>
      <c r="AH213" s="215">
        <v>0</v>
      </c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1" x14ac:dyDescent="0.25">
      <c r="A214" s="222"/>
      <c r="B214" s="223"/>
      <c r="C214" s="262" t="s">
        <v>439</v>
      </c>
      <c r="D214" s="258"/>
      <c r="E214" s="259">
        <v>4.2369999999999998E-2</v>
      </c>
      <c r="F214" s="224"/>
      <c r="G214" s="224"/>
      <c r="H214" s="224"/>
      <c r="I214" s="224"/>
      <c r="J214" s="224"/>
      <c r="K214" s="224"/>
      <c r="L214" s="224"/>
      <c r="M214" s="224"/>
      <c r="N214" s="224"/>
      <c r="O214" s="224"/>
      <c r="P214" s="224"/>
      <c r="Q214" s="224"/>
      <c r="R214" s="224"/>
      <c r="S214" s="224"/>
      <c r="T214" s="224"/>
      <c r="U214" s="224"/>
      <c r="V214" s="224"/>
      <c r="W214" s="224"/>
      <c r="X214" s="224"/>
      <c r="Y214" s="215"/>
      <c r="Z214" s="215"/>
      <c r="AA214" s="215"/>
      <c r="AB214" s="215"/>
      <c r="AC214" s="215"/>
      <c r="AD214" s="215"/>
      <c r="AE214" s="215"/>
      <c r="AF214" s="215"/>
      <c r="AG214" s="215" t="s">
        <v>178</v>
      </c>
      <c r="AH214" s="215">
        <v>0</v>
      </c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1" x14ac:dyDescent="0.25">
      <c r="A215" s="232">
        <v>82</v>
      </c>
      <c r="B215" s="233" t="s">
        <v>440</v>
      </c>
      <c r="C215" s="251" t="s">
        <v>441</v>
      </c>
      <c r="D215" s="234" t="s">
        <v>171</v>
      </c>
      <c r="E215" s="235">
        <v>0.88493999999999995</v>
      </c>
      <c r="F215" s="236"/>
      <c r="G215" s="237">
        <f>ROUND(E215*F215,2)</f>
        <v>0</v>
      </c>
      <c r="H215" s="236"/>
      <c r="I215" s="237">
        <f>ROUND(E215*H215,2)</f>
        <v>0</v>
      </c>
      <c r="J215" s="236"/>
      <c r="K215" s="237">
        <f>ROUND(E215*J215,2)</f>
        <v>0</v>
      </c>
      <c r="L215" s="237">
        <v>21</v>
      </c>
      <c r="M215" s="237">
        <f>G215*(1+L215/100)</f>
        <v>0</v>
      </c>
      <c r="N215" s="237">
        <v>0</v>
      </c>
      <c r="O215" s="237">
        <f>ROUND(E215*N215,2)</f>
        <v>0</v>
      </c>
      <c r="P215" s="237">
        <v>0</v>
      </c>
      <c r="Q215" s="237">
        <f>ROUND(E215*P215,2)</f>
        <v>0</v>
      </c>
      <c r="R215" s="237" t="s">
        <v>429</v>
      </c>
      <c r="S215" s="237" t="s">
        <v>144</v>
      </c>
      <c r="T215" s="238" t="s">
        <v>144</v>
      </c>
      <c r="U215" s="224">
        <v>1.375</v>
      </c>
      <c r="V215" s="224">
        <f>ROUND(E215*U215,2)</f>
        <v>1.22</v>
      </c>
      <c r="W215" s="224"/>
      <c r="X215" s="224" t="s">
        <v>376</v>
      </c>
      <c r="Y215" s="215"/>
      <c r="Z215" s="215"/>
      <c r="AA215" s="215"/>
      <c r="AB215" s="215"/>
      <c r="AC215" s="215"/>
      <c r="AD215" s="215"/>
      <c r="AE215" s="215"/>
      <c r="AF215" s="215"/>
      <c r="AG215" s="215" t="s">
        <v>377</v>
      </c>
      <c r="AH215" s="215"/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1" x14ac:dyDescent="0.25">
      <c r="A216" s="222"/>
      <c r="B216" s="223"/>
      <c r="C216" s="261" t="s">
        <v>442</v>
      </c>
      <c r="D216" s="260"/>
      <c r="E216" s="260"/>
      <c r="F216" s="260"/>
      <c r="G216" s="260"/>
      <c r="H216" s="224"/>
      <c r="I216" s="224"/>
      <c r="J216" s="224"/>
      <c r="K216" s="224"/>
      <c r="L216" s="224"/>
      <c r="M216" s="224"/>
      <c r="N216" s="224"/>
      <c r="O216" s="224"/>
      <c r="P216" s="224"/>
      <c r="Q216" s="224"/>
      <c r="R216" s="224"/>
      <c r="S216" s="224"/>
      <c r="T216" s="224"/>
      <c r="U216" s="224"/>
      <c r="V216" s="224"/>
      <c r="W216" s="224"/>
      <c r="X216" s="224"/>
      <c r="Y216" s="215"/>
      <c r="Z216" s="215"/>
      <c r="AA216" s="215"/>
      <c r="AB216" s="215"/>
      <c r="AC216" s="215"/>
      <c r="AD216" s="215"/>
      <c r="AE216" s="215"/>
      <c r="AF216" s="215"/>
      <c r="AG216" s="215" t="s">
        <v>176</v>
      </c>
      <c r="AH216" s="215"/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outlineLevel="1" x14ac:dyDescent="0.25">
      <c r="A217" s="222"/>
      <c r="B217" s="223"/>
      <c r="C217" s="262" t="s">
        <v>379</v>
      </c>
      <c r="D217" s="258"/>
      <c r="E217" s="259"/>
      <c r="F217" s="224"/>
      <c r="G217" s="224"/>
      <c r="H217" s="224"/>
      <c r="I217" s="224"/>
      <c r="J217" s="224"/>
      <c r="K217" s="224"/>
      <c r="L217" s="224"/>
      <c r="M217" s="224"/>
      <c r="N217" s="224"/>
      <c r="O217" s="224"/>
      <c r="P217" s="224"/>
      <c r="Q217" s="224"/>
      <c r="R217" s="224"/>
      <c r="S217" s="224"/>
      <c r="T217" s="224"/>
      <c r="U217" s="224"/>
      <c r="V217" s="224"/>
      <c r="W217" s="224"/>
      <c r="X217" s="224"/>
      <c r="Y217" s="215"/>
      <c r="Z217" s="215"/>
      <c r="AA217" s="215"/>
      <c r="AB217" s="215"/>
      <c r="AC217" s="215"/>
      <c r="AD217" s="215"/>
      <c r="AE217" s="215"/>
      <c r="AF217" s="215"/>
      <c r="AG217" s="215" t="s">
        <v>178</v>
      </c>
      <c r="AH217" s="215">
        <v>0</v>
      </c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outlineLevel="1" x14ac:dyDescent="0.25">
      <c r="A218" s="222"/>
      <c r="B218" s="223"/>
      <c r="C218" s="262" t="s">
        <v>443</v>
      </c>
      <c r="D218" s="258"/>
      <c r="E218" s="259"/>
      <c r="F218" s="224"/>
      <c r="G218" s="224"/>
      <c r="H218" s="224"/>
      <c r="I218" s="224"/>
      <c r="J218" s="224"/>
      <c r="K218" s="224"/>
      <c r="L218" s="224"/>
      <c r="M218" s="224"/>
      <c r="N218" s="224"/>
      <c r="O218" s="224"/>
      <c r="P218" s="224"/>
      <c r="Q218" s="224"/>
      <c r="R218" s="224"/>
      <c r="S218" s="224"/>
      <c r="T218" s="224"/>
      <c r="U218" s="224"/>
      <c r="V218" s="224"/>
      <c r="W218" s="224"/>
      <c r="X218" s="224"/>
      <c r="Y218" s="215"/>
      <c r="Z218" s="215"/>
      <c r="AA218" s="215"/>
      <c r="AB218" s="215"/>
      <c r="AC218" s="215"/>
      <c r="AD218" s="215"/>
      <c r="AE218" s="215"/>
      <c r="AF218" s="215"/>
      <c r="AG218" s="215" t="s">
        <v>178</v>
      </c>
      <c r="AH218" s="215">
        <v>0</v>
      </c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outlineLevel="1" x14ac:dyDescent="0.25">
      <c r="A219" s="222"/>
      <c r="B219" s="223"/>
      <c r="C219" s="262" t="s">
        <v>444</v>
      </c>
      <c r="D219" s="258"/>
      <c r="E219" s="259">
        <v>0.88493999999999995</v>
      </c>
      <c r="F219" s="224"/>
      <c r="G219" s="224"/>
      <c r="H219" s="224"/>
      <c r="I219" s="224"/>
      <c r="J219" s="224"/>
      <c r="K219" s="224"/>
      <c r="L219" s="224"/>
      <c r="M219" s="224"/>
      <c r="N219" s="224"/>
      <c r="O219" s="224"/>
      <c r="P219" s="224"/>
      <c r="Q219" s="224"/>
      <c r="R219" s="224"/>
      <c r="S219" s="224"/>
      <c r="T219" s="224"/>
      <c r="U219" s="224"/>
      <c r="V219" s="224"/>
      <c r="W219" s="224"/>
      <c r="X219" s="224"/>
      <c r="Y219" s="215"/>
      <c r="Z219" s="215"/>
      <c r="AA219" s="215"/>
      <c r="AB219" s="215"/>
      <c r="AC219" s="215"/>
      <c r="AD219" s="215"/>
      <c r="AE219" s="215"/>
      <c r="AF219" s="215"/>
      <c r="AG219" s="215" t="s">
        <v>178</v>
      </c>
      <c r="AH219" s="215">
        <v>0</v>
      </c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x14ac:dyDescent="0.25">
      <c r="A220" s="226" t="s">
        <v>139</v>
      </c>
      <c r="B220" s="227" t="s">
        <v>95</v>
      </c>
      <c r="C220" s="250" t="s">
        <v>96</v>
      </c>
      <c r="D220" s="228"/>
      <c r="E220" s="229"/>
      <c r="F220" s="230"/>
      <c r="G220" s="230">
        <f>SUMIF(AG221:AG228,"&lt;&gt;NOR",G221:G228)</f>
        <v>0</v>
      </c>
      <c r="H220" s="230"/>
      <c r="I220" s="230">
        <f>SUM(I221:I228)</f>
        <v>0</v>
      </c>
      <c r="J220" s="230"/>
      <c r="K220" s="230">
        <f>SUM(K221:K228)</f>
        <v>0</v>
      </c>
      <c r="L220" s="230"/>
      <c r="M220" s="230">
        <f>SUM(M221:M228)</f>
        <v>0</v>
      </c>
      <c r="N220" s="230"/>
      <c r="O220" s="230">
        <f>SUM(O221:O228)</f>
        <v>0.13</v>
      </c>
      <c r="P220" s="230"/>
      <c r="Q220" s="230">
        <f>SUM(Q221:Q228)</f>
        <v>0</v>
      </c>
      <c r="R220" s="230"/>
      <c r="S220" s="230"/>
      <c r="T220" s="231"/>
      <c r="U220" s="225"/>
      <c r="V220" s="225">
        <f>SUM(V221:V228)</f>
        <v>35.36</v>
      </c>
      <c r="W220" s="225"/>
      <c r="X220" s="225"/>
      <c r="AG220" t="s">
        <v>140</v>
      </c>
    </row>
    <row r="221" spans="1:60" outlineLevel="1" x14ac:dyDescent="0.25">
      <c r="A221" s="232">
        <v>83</v>
      </c>
      <c r="B221" s="233" t="s">
        <v>445</v>
      </c>
      <c r="C221" s="251" t="s">
        <v>446</v>
      </c>
      <c r="D221" s="234" t="s">
        <v>181</v>
      </c>
      <c r="E221" s="235">
        <v>102.616</v>
      </c>
      <c r="F221" s="236"/>
      <c r="G221" s="237">
        <f>ROUND(E221*F221,2)</f>
        <v>0</v>
      </c>
      <c r="H221" s="236"/>
      <c r="I221" s="237">
        <f>ROUND(E221*H221,2)</f>
        <v>0</v>
      </c>
      <c r="J221" s="236"/>
      <c r="K221" s="237">
        <f>ROUND(E221*J221,2)</f>
        <v>0</v>
      </c>
      <c r="L221" s="237">
        <v>21</v>
      </c>
      <c r="M221" s="237">
        <f>G221*(1+L221/100)</f>
        <v>0</v>
      </c>
      <c r="N221" s="237">
        <v>0</v>
      </c>
      <c r="O221" s="237">
        <f>ROUND(E221*N221,2)</f>
        <v>0</v>
      </c>
      <c r="P221" s="237">
        <v>0</v>
      </c>
      <c r="Q221" s="237">
        <f>ROUND(E221*P221,2)</f>
        <v>0</v>
      </c>
      <c r="R221" s="237" t="s">
        <v>447</v>
      </c>
      <c r="S221" s="237" t="s">
        <v>144</v>
      </c>
      <c r="T221" s="238" t="s">
        <v>144</v>
      </c>
      <c r="U221" s="224">
        <v>7.0000000000000007E-2</v>
      </c>
      <c r="V221" s="224">
        <f>ROUND(E221*U221,2)</f>
        <v>7.18</v>
      </c>
      <c r="W221" s="224"/>
      <c r="X221" s="224" t="s">
        <v>173</v>
      </c>
      <c r="Y221" s="215"/>
      <c r="Z221" s="215"/>
      <c r="AA221" s="215"/>
      <c r="AB221" s="215"/>
      <c r="AC221" s="215"/>
      <c r="AD221" s="215"/>
      <c r="AE221" s="215"/>
      <c r="AF221" s="215"/>
      <c r="AG221" s="215" t="s">
        <v>174</v>
      </c>
      <c r="AH221" s="215"/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outlineLevel="1" x14ac:dyDescent="0.25">
      <c r="A222" s="222"/>
      <c r="B222" s="223"/>
      <c r="C222" s="262" t="s">
        <v>448</v>
      </c>
      <c r="D222" s="258"/>
      <c r="E222" s="259">
        <v>122.4096</v>
      </c>
      <c r="F222" s="224"/>
      <c r="G222" s="224"/>
      <c r="H222" s="224"/>
      <c r="I222" s="224"/>
      <c r="J222" s="224"/>
      <c r="K222" s="224"/>
      <c r="L222" s="224"/>
      <c r="M222" s="224"/>
      <c r="N222" s="224"/>
      <c r="O222" s="224"/>
      <c r="P222" s="224"/>
      <c r="Q222" s="224"/>
      <c r="R222" s="224"/>
      <c r="S222" s="224"/>
      <c r="T222" s="224"/>
      <c r="U222" s="224"/>
      <c r="V222" s="224"/>
      <c r="W222" s="224"/>
      <c r="X222" s="224"/>
      <c r="Y222" s="215"/>
      <c r="Z222" s="215"/>
      <c r="AA222" s="215"/>
      <c r="AB222" s="215"/>
      <c r="AC222" s="215"/>
      <c r="AD222" s="215"/>
      <c r="AE222" s="215"/>
      <c r="AF222" s="215"/>
      <c r="AG222" s="215" t="s">
        <v>178</v>
      </c>
      <c r="AH222" s="215">
        <v>0</v>
      </c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outlineLevel="1" x14ac:dyDescent="0.25">
      <c r="A223" s="222"/>
      <c r="B223" s="223"/>
      <c r="C223" s="262" t="s">
        <v>246</v>
      </c>
      <c r="D223" s="258"/>
      <c r="E223" s="259">
        <v>-19.793600000000001</v>
      </c>
      <c r="F223" s="224"/>
      <c r="G223" s="224"/>
      <c r="H223" s="224"/>
      <c r="I223" s="224"/>
      <c r="J223" s="224"/>
      <c r="K223" s="224"/>
      <c r="L223" s="224"/>
      <c r="M223" s="224"/>
      <c r="N223" s="224"/>
      <c r="O223" s="224"/>
      <c r="P223" s="224"/>
      <c r="Q223" s="224"/>
      <c r="R223" s="224"/>
      <c r="S223" s="224"/>
      <c r="T223" s="224"/>
      <c r="U223" s="224"/>
      <c r="V223" s="224"/>
      <c r="W223" s="224"/>
      <c r="X223" s="224"/>
      <c r="Y223" s="215"/>
      <c r="Z223" s="215"/>
      <c r="AA223" s="215"/>
      <c r="AB223" s="215"/>
      <c r="AC223" s="215"/>
      <c r="AD223" s="215"/>
      <c r="AE223" s="215"/>
      <c r="AF223" s="215"/>
      <c r="AG223" s="215" t="s">
        <v>178</v>
      </c>
      <c r="AH223" s="215">
        <v>0</v>
      </c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ht="20.399999999999999" outlineLevel="1" x14ac:dyDescent="0.25">
      <c r="A224" s="232">
        <v>84</v>
      </c>
      <c r="B224" s="233" t="s">
        <v>449</v>
      </c>
      <c r="C224" s="251" t="s">
        <v>450</v>
      </c>
      <c r="D224" s="234" t="s">
        <v>181</v>
      </c>
      <c r="E224" s="235">
        <v>209.67699999999999</v>
      </c>
      <c r="F224" s="236"/>
      <c r="G224" s="237">
        <f>ROUND(E224*F224,2)</f>
        <v>0</v>
      </c>
      <c r="H224" s="236"/>
      <c r="I224" s="237">
        <f>ROUND(E224*H224,2)</f>
        <v>0</v>
      </c>
      <c r="J224" s="236"/>
      <c r="K224" s="237">
        <f>ROUND(E224*J224,2)</f>
        <v>0</v>
      </c>
      <c r="L224" s="237">
        <v>21</v>
      </c>
      <c r="M224" s="237">
        <f>G224*(1+L224/100)</f>
        <v>0</v>
      </c>
      <c r="N224" s="237">
        <v>6.4000000000000005E-4</v>
      </c>
      <c r="O224" s="237">
        <f>ROUND(E224*N224,2)</f>
        <v>0.13</v>
      </c>
      <c r="P224" s="237">
        <v>0</v>
      </c>
      <c r="Q224" s="237">
        <f>ROUND(E224*P224,2)</f>
        <v>0</v>
      </c>
      <c r="R224" s="237" t="s">
        <v>447</v>
      </c>
      <c r="S224" s="237" t="s">
        <v>144</v>
      </c>
      <c r="T224" s="238" t="s">
        <v>144</v>
      </c>
      <c r="U224" s="224">
        <v>0.13439999999999999</v>
      </c>
      <c r="V224" s="224">
        <f>ROUND(E224*U224,2)</f>
        <v>28.18</v>
      </c>
      <c r="W224" s="224"/>
      <c r="X224" s="224" t="s">
        <v>173</v>
      </c>
      <c r="Y224" s="215"/>
      <c r="Z224" s="215"/>
      <c r="AA224" s="215"/>
      <c r="AB224" s="215"/>
      <c r="AC224" s="215"/>
      <c r="AD224" s="215"/>
      <c r="AE224" s="215"/>
      <c r="AF224" s="215"/>
      <c r="AG224" s="215" t="s">
        <v>282</v>
      </c>
      <c r="AH224" s="215"/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outlineLevel="1" x14ac:dyDescent="0.25">
      <c r="A225" s="222"/>
      <c r="B225" s="223"/>
      <c r="C225" s="262" t="s">
        <v>451</v>
      </c>
      <c r="D225" s="258"/>
      <c r="E225" s="259">
        <v>192.7362</v>
      </c>
      <c r="F225" s="224"/>
      <c r="G225" s="224"/>
      <c r="H225" s="224"/>
      <c r="I225" s="224"/>
      <c r="J225" s="224"/>
      <c r="K225" s="224"/>
      <c r="L225" s="224"/>
      <c r="M225" s="224"/>
      <c r="N225" s="224"/>
      <c r="O225" s="224"/>
      <c r="P225" s="224"/>
      <c r="Q225" s="224"/>
      <c r="R225" s="224"/>
      <c r="S225" s="224"/>
      <c r="T225" s="224"/>
      <c r="U225" s="224"/>
      <c r="V225" s="224"/>
      <c r="W225" s="224"/>
      <c r="X225" s="224"/>
      <c r="Y225" s="215"/>
      <c r="Z225" s="215"/>
      <c r="AA225" s="215"/>
      <c r="AB225" s="215"/>
      <c r="AC225" s="215"/>
      <c r="AD225" s="215"/>
      <c r="AE225" s="215"/>
      <c r="AF225" s="215"/>
      <c r="AG225" s="215" t="s">
        <v>178</v>
      </c>
      <c r="AH225" s="215">
        <v>0</v>
      </c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outlineLevel="1" x14ac:dyDescent="0.25">
      <c r="A226" s="222"/>
      <c r="B226" s="223"/>
      <c r="C226" s="262" t="s">
        <v>452</v>
      </c>
      <c r="D226" s="258"/>
      <c r="E226" s="259">
        <v>-15.7936</v>
      </c>
      <c r="F226" s="224"/>
      <c r="G226" s="224"/>
      <c r="H226" s="224"/>
      <c r="I226" s="224"/>
      <c r="J226" s="224"/>
      <c r="K226" s="224"/>
      <c r="L226" s="224"/>
      <c r="M226" s="224"/>
      <c r="N226" s="224"/>
      <c r="O226" s="224"/>
      <c r="P226" s="224"/>
      <c r="Q226" s="224"/>
      <c r="R226" s="224"/>
      <c r="S226" s="224"/>
      <c r="T226" s="224"/>
      <c r="U226" s="224"/>
      <c r="V226" s="224"/>
      <c r="W226" s="224"/>
      <c r="X226" s="224"/>
      <c r="Y226" s="215"/>
      <c r="Z226" s="215"/>
      <c r="AA226" s="215"/>
      <c r="AB226" s="215"/>
      <c r="AC226" s="215"/>
      <c r="AD226" s="215"/>
      <c r="AE226" s="215"/>
      <c r="AF226" s="215"/>
      <c r="AG226" s="215" t="s">
        <v>178</v>
      </c>
      <c r="AH226" s="215">
        <v>0</v>
      </c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outlineLevel="1" x14ac:dyDescent="0.25">
      <c r="A227" s="222"/>
      <c r="B227" s="223"/>
      <c r="C227" s="262" t="s">
        <v>453</v>
      </c>
      <c r="D227" s="258"/>
      <c r="E227" s="259">
        <v>6.4943999999999997</v>
      </c>
      <c r="F227" s="224"/>
      <c r="G227" s="224"/>
      <c r="H227" s="224"/>
      <c r="I227" s="224"/>
      <c r="J227" s="224"/>
      <c r="K227" s="224"/>
      <c r="L227" s="224"/>
      <c r="M227" s="224"/>
      <c r="N227" s="224"/>
      <c r="O227" s="224"/>
      <c r="P227" s="224"/>
      <c r="Q227" s="224"/>
      <c r="R227" s="224"/>
      <c r="S227" s="224"/>
      <c r="T227" s="224"/>
      <c r="U227" s="224"/>
      <c r="V227" s="224"/>
      <c r="W227" s="224"/>
      <c r="X227" s="224"/>
      <c r="Y227" s="215"/>
      <c r="Z227" s="215"/>
      <c r="AA227" s="215"/>
      <c r="AB227" s="215"/>
      <c r="AC227" s="215"/>
      <c r="AD227" s="215"/>
      <c r="AE227" s="215"/>
      <c r="AF227" s="215"/>
      <c r="AG227" s="215" t="s">
        <v>178</v>
      </c>
      <c r="AH227" s="215">
        <v>0</v>
      </c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outlineLevel="1" x14ac:dyDescent="0.25">
      <c r="A228" s="222"/>
      <c r="B228" s="223"/>
      <c r="C228" s="262" t="s">
        <v>454</v>
      </c>
      <c r="D228" s="258"/>
      <c r="E228" s="259">
        <v>26.24</v>
      </c>
      <c r="F228" s="224"/>
      <c r="G228" s="224"/>
      <c r="H228" s="224"/>
      <c r="I228" s="224"/>
      <c r="J228" s="224"/>
      <c r="K228" s="224"/>
      <c r="L228" s="224"/>
      <c r="M228" s="224"/>
      <c r="N228" s="224"/>
      <c r="O228" s="224"/>
      <c r="P228" s="224"/>
      <c r="Q228" s="224"/>
      <c r="R228" s="224"/>
      <c r="S228" s="224"/>
      <c r="T228" s="224"/>
      <c r="U228" s="224"/>
      <c r="V228" s="224"/>
      <c r="W228" s="224"/>
      <c r="X228" s="224"/>
      <c r="Y228" s="215"/>
      <c r="Z228" s="215"/>
      <c r="AA228" s="215"/>
      <c r="AB228" s="215"/>
      <c r="AC228" s="215"/>
      <c r="AD228" s="215"/>
      <c r="AE228" s="215"/>
      <c r="AF228" s="215"/>
      <c r="AG228" s="215" t="s">
        <v>178</v>
      </c>
      <c r="AH228" s="215">
        <v>0</v>
      </c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x14ac:dyDescent="0.25">
      <c r="A229" s="226" t="s">
        <v>139</v>
      </c>
      <c r="B229" s="227" t="s">
        <v>97</v>
      </c>
      <c r="C229" s="250" t="s">
        <v>98</v>
      </c>
      <c r="D229" s="228"/>
      <c r="E229" s="229"/>
      <c r="F229" s="230"/>
      <c r="G229" s="230">
        <f>SUMIF(AG230:AG231,"&lt;&gt;NOR",G230:G231)</f>
        <v>0</v>
      </c>
      <c r="H229" s="230"/>
      <c r="I229" s="230">
        <f>SUM(I230:I231)</f>
        <v>0</v>
      </c>
      <c r="J229" s="230"/>
      <c r="K229" s="230">
        <f>SUM(K230:K231)</f>
        <v>0</v>
      </c>
      <c r="L229" s="230"/>
      <c r="M229" s="230">
        <f>SUM(M230:M231)</f>
        <v>0</v>
      </c>
      <c r="N229" s="230"/>
      <c r="O229" s="230">
        <f>SUM(O230:O231)</f>
        <v>0</v>
      </c>
      <c r="P229" s="230"/>
      <c r="Q229" s="230">
        <f>SUM(Q230:Q231)</f>
        <v>0</v>
      </c>
      <c r="R229" s="230"/>
      <c r="S229" s="230"/>
      <c r="T229" s="231"/>
      <c r="U229" s="225"/>
      <c r="V229" s="225">
        <f>SUM(V230:V231)</f>
        <v>0</v>
      </c>
      <c r="W229" s="225"/>
      <c r="X229" s="225"/>
      <c r="AG229" t="s">
        <v>140</v>
      </c>
    </row>
    <row r="230" spans="1:60" outlineLevel="1" x14ac:dyDescent="0.25">
      <c r="A230" s="232">
        <v>85</v>
      </c>
      <c r="B230" s="233" t="s">
        <v>455</v>
      </c>
      <c r="C230" s="251" t="s">
        <v>456</v>
      </c>
      <c r="D230" s="234" t="s">
        <v>181</v>
      </c>
      <c r="E230" s="235">
        <v>1.35</v>
      </c>
      <c r="F230" s="236"/>
      <c r="G230" s="237">
        <f>ROUND(E230*F230,2)</f>
        <v>0</v>
      </c>
      <c r="H230" s="236"/>
      <c r="I230" s="237">
        <f>ROUND(E230*H230,2)</f>
        <v>0</v>
      </c>
      <c r="J230" s="236"/>
      <c r="K230" s="237">
        <f>ROUND(E230*J230,2)</f>
        <v>0</v>
      </c>
      <c r="L230" s="237">
        <v>21</v>
      </c>
      <c r="M230" s="237">
        <f>G230*(1+L230/100)</f>
        <v>0</v>
      </c>
      <c r="N230" s="237">
        <v>0</v>
      </c>
      <c r="O230" s="237">
        <f>ROUND(E230*N230,2)</f>
        <v>0</v>
      </c>
      <c r="P230" s="237">
        <v>0</v>
      </c>
      <c r="Q230" s="237">
        <f>ROUND(E230*P230,2)</f>
        <v>0</v>
      </c>
      <c r="R230" s="237"/>
      <c r="S230" s="237" t="s">
        <v>159</v>
      </c>
      <c r="T230" s="238" t="s">
        <v>145</v>
      </c>
      <c r="U230" s="224">
        <v>0</v>
      </c>
      <c r="V230" s="224">
        <f>ROUND(E230*U230,2)</f>
        <v>0</v>
      </c>
      <c r="W230" s="224"/>
      <c r="X230" s="224" t="s">
        <v>173</v>
      </c>
      <c r="Y230" s="215"/>
      <c r="Z230" s="215"/>
      <c r="AA230" s="215"/>
      <c r="AB230" s="215"/>
      <c r="AC230" s="215"/>
      <c r="AD230" s="215"/>
      <c r="AE230" s="215"/>
      <c r="AF230" s="215"/>
      <c r="AG230" s="215" t="s">
        <v>174</v>
      </c>
      <c r="AH230" s="215"/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outlineLevel="1" x14ac:dyDescent="0.25">
      <c r="A231" s="222"/>
      <c r="B231" s="223"/>
      <c r="C231" s="262" t="s">
        <v>457</v>
      </c>
      <c r="D231" s="258"/>
      <c r="E231" s="259">
        <v>1.35</v>
      </c>
      <c r="F231" s="224"/>
      <c r="G231" s="224"/>
      <c r="H231" s="224"/>
      <c r="I231" s="224"/>
      <c r="J231" s="224"/>
      <c r="K231" s="224"/>
      <c r="L231" s="224"/>
      <c r="M231" s="224"/>
      <c r="N231" s="224"/>
      <c r="O231" s="224"/>
      <c r="P231" s="224"/>
      <c r="Q231" s="224"/>
      <c r="R231" s="224"/>
      <c r="S231" s="224"/>
      <c r="T231" s="224"/>
      <c r="U231" s="224"/>
      <c r="V231" s="224"/>
      <c r="W231" s="224"/>
      <c r="X231" s="224"/>
      <c r="Y231" s="215"/>
      <c r="Z231" s="215"/>
      <c r="AA231" s="215"/>
      <c r="AB231" s="215"/>
      <c r="AC231" s="215"/>
      <c r="AD231" s="215"/>
      <c r="AE231" s="215"/>
      <c r="AF231" s="215"/>
      <c r="AG231" s="215" t="s">
        <v>178</v>
      </c>
      <c r="AH231" s="215">
        <v>0</v>
      </c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x14ac:dyDescent="0.25">
      <c r="A232" s="226" t="s">
        <v>139</v>
      </c>
      <c r="B232" s="227" t="s">
        <v>99</v>
      </c>
      <c r="C232" s="250" t="s">
        <v>100</v>
      </c>
      <c r="D232" s="228"/>
      <c r="E232" s="229"/>
      <c r="F232" s="230"/>
      <c r="G232" s="230">
        <f>SUMIF(AG233:AG235,"&lt;&gt;NOR",G233:G235)</f>
        <v>0</v>
      </c>
      <c r="H232" s="230"/>
      <c r="I232" s="230">
        <f>SUM(I233:I235)</f>
        <v>0</v>
      </c>
      <c r="J232" s="230"/>
      <c r="K232" s="230">
        <f>SUM(K233:K235)</f>
        <v>0</v>
      </c>
      <c r="L232" s="230"/>
      <c r="M232" s="230">
        <f>SUM(M233:M235)</f>
        <v>0</v>
      </c>
      <c r="N232" s="230"/>
      <c r="O232" s="230">
        <f>SUM(O233:O235)</f>
        <v>0</v>
      </c>
      <c r="P232" s="230"/>
      <c r="Q232" s="230">
        <f>SUM(Q233:Q235)</f>
        <v>0</v>
      </c>
      <c r="R232" s="230"/>
      <c r="S232" s="230"/>
      <c r="T232" s="231"/>
      <c r="U232" s="225"/>
      <c r="V232" s="225">
        <f>SUM(V233:V235)</f>
        <v>0</v>
      </c>
      <c r="W232" s="225"/>
      <c r="X232" s="225"/>
      <c r="AG232" t="s">
        <v>140</v>
      </c>
    </row>
    <row r="233" spans="1:60" outlineLevel="1" x14ac:dyDescent="0.25">
      <c r="A233" s="242">
        <v>86</v>
      </c>
      <c r="B233" s="243" t="s">
        <v>458</v>
      </c>
      <c r="C233" s="254" t="s">
        <v>459</v>
      </c>
      <c r="D233" s="244" t="s">
        <v>289</v>
      </c>
      <c r="E233" s="245">
        <v>1</v>
      </c>
      <c r="F233" s="246"/>
      <c r="G233" s="247">
        <f>ROUND(E233*F233,2)</f>
        <v>0</v>
      </c>
      <c r="H233" s="246"/>
      <c r="I233" s="247">
        <f>ROUND(E233*H233,2)</f>
        <v>0</v>
      </c>
      <c r="J233" s="246"/>
      <c r="K233" s="247">
        <f>ROUND(E233*J233,2)</f>
        <v>0</v>
      </c>
      <c r="L233" s="247">
        <v>21</v>
      </c>
      <c r="M233" s="247">
        <f>G233*(1+L233/100)</f>
        <v>0</v>
      </c>
      <c r="N233" s="247">
        <v>0</v>
      </c>
      <c r="O233" s="247">
        <f>ROUND(E233*N233,2)</f>
        <v>0</v>
      </c>
      <c r="P233" s="247">
        <v>0</v>
      </c>
      <c r="Q233" s="247">
        <f>ROUND(E233*P233,2)</f>
        <v>0</v>
      </c>
      <c r="R233" s="247"/>
      <c r="S233" s="247" t="s">
        <v>159</v>
      </c>
      <c r="T233" s="248" t="s">
        <v>145</v>
      </c>
      <c r="U233" s="224">
        <v>0</v>
      </c>
      <c r="V233" s="224">
        <f>ROUND(E233*U233,2)</f>
        <v>0</v>
      </c>
      <c r="W233" s="224"/>
      <c r="X233" s="224" t="s">
        <v>173</v>
      </c>
      <c r="Y233" s="215"/>
      <c r="Z233" s="215"/>
      <c r="AA233" s="215"/>
      <c r="AB233" s="215"/>
      <c r="AC233" s="215"/>
      <c r="AD233" s="215"/>
      <c r="AE233" s="215"/>
      <c r="AF233" s="215"/>
      <c r="AG233" s="215" t="s">
        <v>174</v>
      </c>
      <c r="AH233" s="215"/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1" x14ac:dyDescent="0.25">
      <c r="A234" s="242">
        <v>87</v>
      </c>
      <c r="B234" s="243" t="s">
        <v>460</v>
      </c>
      <c r="C234" s="254" t="s">
        <v>461</v>
      </c>
      <c r="D234" s="244" t="s">
        <v>268</v>
      </c>
      <c r="E234" s="245">
        <v>1</v>
      </c>
      <c r="F234" s="246"/>
      <c r="G234" s="247">
        <f>ROUND(E234*F234,2)</f>
        <v>0</v>
      </c>
      <c r="H234" s="246"/>
      <c r="I234" s="247">
        <f>ROUND(E234*H234,2)</f>
        <v>0</v>
      </c>
      <c r="J234" s="246"/>
      <c r="K234" s="247">
        <f>ROUND(E234*J234,2)</f>
        <v>0</v>
      </c>
      <c r="L234" s="247">
        <v>21</v>
      </c>
      <c r="M234" s="247">
        <f>G234*(1+L234/100)</f>
        <v>0</v>
      </c>
      <c r="N234" s="247">
        <v>0</v>
      </c>
      <c r="O234" s="247">
        <f>ROUND(E234*N234,2)</f>
        <v>0</v>
      </c>
      <c r="P234" s="247">
        <v>0</v>
      </c>
      <c r="Q234" s="247">
        <f>ROUND(E234*P234,2)</f>
        <v>0</v>
      </c>
      <c r="R234" s="247"/>
      <c r="S234" s="247" t="s">
        <v>159</v>
      </c>
      <c r="T234" s="248" t="s">
        <v>145</v>
      </c>
      <c r="U234" s="224">
        <v>0</v>
      </c>
      <c r="V234" s="224">
        <f>ROUND(E234*U234,2)</f>
        <v>0</v>
      </c>
      <c r="W234" s="224"/>
      <c r="X234" s="224" t="s">
        <v>173</v>
      </c>
      <c r="Y234" s="215"/>
      <c r="Z234" s="215"/>
      <c r="AA234" s="215"/>
      <c r="AB234" s="215"/>
      <c r="AC234" s="215"/>
      <c r="AD234" s="215"/>
      <c r="AE234" s="215"/>
      <c r="AF234" s="215"/>
      <c r="AG234" s="215" t="s">
        <v>174</v>
      </c>
      <c r="AH234" s="215"/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outlineLevel="1" x14ac:dyDescent="0.25">
      <c r="A235" s="242">
        <v>88</v>
      </c>
      <c r="B235" s="243" t="s">
        <v>462</v>
      </c>
      <c r="C235" s="254" t="s">
        <v>463</v>
      </c>
      <c r="D235" s="244" t="s">
        <v>289</v>
      </c>
      <c r="E235" s="245">
        <v>1</v>
      </c>
      <c r="F235" s="246"/>
      <c r="G235" s="247">
        <f>ROUND(E235*F235,2)</f>
        <v>0</v>
      </c>
      <c r="H235" s="246"/>
      <c r="I235" s="247">
        <f>ROUND(E235*H235,2)</f>
        <v>0</v>
      </c>
      <c r="J235" s="246"/>
      <c r="K235" s="247">
        <f>ROUND(E235*J235,2)</f>
        <v>0</v>
      </c>
      <c r="L235" s="247">
        <v>21</v>
      </c>
      <c r="M235" s="247">
        <f>G235*(1+L235/100)</f>
        <v>0</v>
      </c>
      <c r="N235" s="247">
        <v>0</v>
      </c>
      <c r="O235" s="247">
        <f>ROUND(E235*N235,2)</f>
        <v>0</v>
      </c>
      <c r="P235" s="247">
        <v>0</v>
      </c>
      <c r="Q235" s="247">
        <f>ROUND(E235*P235,2)</f>
        <v>0</v>
      </c>
      <c r="R235" s="247"/>
      <c r="S235" s="247" t="s">
        <v>159</v>
      </c>
      <c r="T235" s="248" t="s">
        <v>145</v>
      </c>
      <c r="U235" s="224">
        <v>0</v>
      </c>
      <c r="V235" s="224">
        <f>ROUND(E235*U235,2)</f>
        <v>0</v>
      </c>
      <c r="W235" s="224"/>
      <c r="X235" s="224" t="s">
        <v>173</v>
      </c>
      <c r="Y235" s="215"/>
      <c r="Z235" s="215"/>
      <c r="AA235" s="215"/>
      <c r="AB235" s="215"/>
      <c r="AC235" s="215"/>
      <c r="AD235" s="215"/>
      <c r="AE235" s="215"/>
      <c r="AF235" s="215"/>
      <c r="AG235" s="215" t="s">
        <v>174</v>
      </c>
      <c r="AH235" s="215"/>
      <c r="AI235" s="215"/>
      <c r="AJ235" s="215"/>
      <c r="AK235" s="215"/>
      <c r="AL235" s="215"/>
      <c r="AM235" s="215"/>
      <c r="AN235" s="215"/>
      <c r="AO235" s="215"/>
      <c r="AP235" s="215"/>
      <c r="AQ235" s="215"/>
      <c r="AR235" s="215"/>
      <c r="AS235" s="215"/>
      <c r="AT235" s="215"/>
      <c r="AU235" s="215"/>
      <c r="AV235" s="215"/>
      <c r="AW235" s="215"/>
      <c r="AX235" s="215"/>
      <c r="AY235" s="215"/>
      <c r="AZ235" s="215"/>
      <c r="BA235" s="215"/>
      <c r="BB235" s="215"/>
      <c r="BC235" s="215"/>
      <c r="BD235" s="215"/>
      <c r="BE235" s="215"/>
      <c r="BF235" s="215"/>
      <c r="BG235" s="215"/>
      <c r="BH235" s="215"/>
    </row>
    <row r="236" spans="1:60" x14ac:dyDescent="0.25">
      <c r="A236" s="226" t="s">
        <v>139</v>
      </c>
      <c r="B236" s="227" t="s">
        <v>101</v>
      </c>
      <c r="C236" s="250" t="s">
        <v>102</v>
      </c>
      <c r="D236" s="228"/>
      <c r="E236" s="229"/>
      <c r="F236" s="230"/>
      <c r="G236" s="230">
        <f>SUMIF(AG237:AG237,"&lt;&gt;NOR",G237:G237)</f>
        <v>0</v>
      </c>
      <c r="H236" s="230"/>
      <c r="I236" s="230">
        <f>SUM(I237:I237)</f>
        <v>0</v>
      </c>
      <c r="J236" s="230"/>
      <c r="K236" s="230">
        <f>SUM(K237:K237)</f>
        <v>0</v>
      </c>
      <c r="L236" s="230"/>
      <c r="M236" s="230">
        <f>SUM(M237:M237)</f>
        <v>0</v>
      </c>
      <c r="N236" s="230"/>
      <c r="O236" s="230">
        <f>SUM(O237:O237)</f>
        <v>0</v>
      </c>
      <c r="P236" s="230"/>
      <c r="Q236" s="230">
        <f>SUM(Q237:Q237)</f>
        <v>0</v>
      </c>
      <c r="R236" s="230"/>
      <c r="S236" s="230"/>
      <c r="T236" s="231"/>
      <c r="U236" s="225"/>
      <c r="V236" s="225">
        <f>SUM(V237:V237)</f>
        <v>0</v>
      </c>
      <c r="W236" s="225"/>
      <c r="X236" s="225"/>
      <c r="AG236" t="s">
        <v>140</v>
      </c>
    </row>
    <row r="237" spans="1:60" outlineLevel="1" x14ac:dyDescent="0.25">
      <c r="A237" s="242">
        <v>89</v>
      </c>
      <c r="B237" s="243" t="s">
        <v>464</v>
      </c>
      <c r="C237" s="254" t="s">
        <v>465</v>
      </c>
      <c r="D237" s="244" t="s">
        <v>289</v>
      </c>
      <c r="E237" s="245">
        <v>1</v>
      </c>
      <c r="F237" s="246"/>
      <c r="G237" s="247">
        <f>ROUND(E237*F237,2)</f>
        <v>0</v>
      </c>
      <c r="H237" s="246"/>
      <c r="I237" s="247">
        <f>ROUND(E237*H237,2)</f>
        <v>0</v>
      </c>
      <c r="J237" s="246"/>
      <c r="K237" s="247">
        <f>ROUND(E237*J237,2)</f>
        <v>0</v>
      </c>
      <c r="L237" s="247">
        <v>21</v>
      </c>
      <c r="M237" s="247">
        <f>G237*(1+L237/100)</f>
        <v>0</v>
      </c>
      <c r="N237" s="247">
        <v>0</v>
      </c>
      <c r="O237" s="247">
        <f>ROUND(E237*N237,2)</f>
        <v>0</v>
      </c>
      <c r="P237" s="247">
        <v>0</v>
      </c>
      <c r="Q237" s="247">
        <f>ROUND(E237*P237,2)</f>
        <v>0</v>
      </c>
      <c r="R237" s="247"/>
      <c r="S237" s="247" t="s">
        <v>159</v>
      </c>
      <c r="T237" s="248" t="s">
        <v>145</v>
      </c>
      <c r="U237" s="224">
        <v>0</v>
      </c>
      <c r="V237" s="224">
        <f>ROUND(E237*U237,2)</f>
        <v>0</v>
      </c>
      <c r="W237" s="224"/>
      <c r="X237" s="224" t="s">
        <v>173</v>
      </c>
      <c r="Y237" s="215"/>
      <c r="Z237" s="215"/>
      <c r="AA237" s="215"/>
      <c r="AB237" s="215"/>
      <c r="AC237" s="215"/>
      <c r="AD237" s="215"/>
      <c r="AE237" s="215"/>
      <c r="AF237" s="215"/>
      <c r="AG237" s="215" t="s">
        <v>174</v>
      </c>
      <c r="AH237" s="215"/>
      <c r="AI237" s="215"/>
      <c r="AJ237" s="215"/>
      <c r="AK237" s="215"/>
      <c r="AL237" s="215"/>
      <c r="AM237" s="215"/>
      <c r="AN237" s="215"/>
      <c r="AO237" s="215"/>
      <c r="AP237" s="215"/>
      <c r="AQ237" s="215"/>
      <c r="AR237" s="215"/>
      <c r="AS237" s="215"/>
      <c r="AT237" s="215"/>
      <c r="AU237" s="215"/>
      <c r="AV237" s="215"/>
      <c r="AW237" s="215"/>
      <c r="AX237" s="215"/>
      <c r="AY237" s="215"/>
      <c r="AZ237" s="215"/>
      <c r="BA237" s="215"/>
      <c r="BB237" s="215"/>
      <c r="BC237" s="215"/>
      <c r="BD237" s="215"/>
      <c r="BE237" s="215"/>
      <c r="BF237" s="215"/>
      <c r="BG237" s="215"/>
      <c r="BH237" s="215"/>
    </row>
    <row r="238" spans="1:60" x14ac:dyDescent="0.25">
      <c r="A238" s="226" t="s">
        <v>139</v>
      </c>
      <c r="B238" s="227" t="s">
        <v>103</v>
      </c>
      <c r="C238" s="250" t="s">
        <v>104</v>
      </c>
      <c r="D238" s="228"/>
      <c r="E238" s="229"/>
      <c r="F238" s="230"/>
      <c r="G238" s="230">
        <f>SUMIF(AG239:AG246,"&lt;&gt;NOR",G239:G246)</f>
        <v>0</v>
      </c>
      <c r="H238" s="230"/>
      <c r="I238" s="230">
        <f>SUM(I239:I246)</f>
        <v>0</v>
      </c>
      <c r="J238" s="230"/>
      <c r="K238" s="230">
        <f>SUM(K239:K246)</f>
        <v>0</v>
      </c>
      <c r="L238" s="230"/>
      <c r="M238" s="230">
        <f>SUM(M239:M246)</f>
        <v>0</v>
      </c>
      <c r="N238" s="230"/>
      <c r="O238" s="230">
        <f>SUM(O239:O246)</f>
        <v>0.1</v>
      </c>
      <c r="P238" s="230"/>
      <c r="Q238" s="230">
        <f>SUM(Q239:Q246)</f>
        <v>0</v>
      </c>
      <c r="R238" s="230"/>
      <c r="S238" s="230"/>
      <c r="T238" s="231"/>
      <c r="U238" s="225"/>
      <c r="V238" s="225">
        <f>SUM(V239:V246)</f>
        <v>153.13</v>
      </c>
      <c r="W238" s="225"/>
      <c r="X238" s="225"/>
      <c r="AG238" t="s">
        <v>140</v>
      </c>
    </row>
    <row r="239" spans="1:60" ht="20.399999999999999" outlineLevel="1" x14ac:dyDescent="0.25">
      <c r="A239" s="232">
        <v>90</v>
      </c>
      <c r="B239" s="233" t="s">
        <v>466</v>
      </c>
      <c r="C239" s="251" t="s">
        <v>467</v>
      </c>
      <c r="D239" s="234" t="s">
        <v>250</v>
      </c>
      <c r="E239" s="235">
        <v>12</v>
      </c>
      <c r="F239" s="236"/>
      <c r="G239" s="237">
        <f>ROUND(E239*F239,2)</f>
        <v>0</v>
      </c>
      <c r="H239" s="236"/>
      <c r="I239" s="237">
        <f>ROUND(E239*H239,2)</f>
        <v>0</v>
      </c>
      <c r="J239" s="236"/>
      <c r="K239" s="237">
        <f>ROUND(E239*J239,2)</f>
        <v>0</v>
      </c>
      <c r="L239" s="237">
        <v>21</v>
      </c>
      <c r="M239" s="237">
        <f>G239*(1+L239/100)</f>
        <v>0</v>
      </c>
      <c r="N239" s="237">
        <v>8.4899999999999993E-3</v>
      </c>
      <c r="O239" s="237">
        <f>ROUND(E239*N239,2)</f>
        <v>0.1</v>
      </c>
      <c r="P239" s="237">
        <v>0</v>
      </c>
      <c r="Q239" s="237">
        <f>ROUND(E239*P239,2)</f>
        <v>0</v>
      </c>
      <c r="R239" s="237" t="s">
        <v>172</v>
      </c>
      <c r="S239" s="237" t="s">
        <v>468</v>
      </c>
      <c r="T239" s="238" t="s">
        <v>468</v>
      </c>
      <c r="U239" s="224">
        <v>0.2</v>
      </c>
      <c r="V239" s="224">
        <f>ROUND(E239*U239,2)</f>
        <v>2.4</v>
      </c>
      <c r="W239" s="224"/>
      <c r="X239" s="224" t="s">
        <v>173</v>
      </c>
      <c r="Y239" s="215"/>
      <c r="Z239" s="215"/>
      <c r="AA239" s="215"/>
      <c r="AB239" s="215"/>
      <c r="AC239" s="215"/>
      <c r="AD239" s="215"/>
      <c r="AE239" s="215"/>
      <c r="AF239" s="215"/>
      <c r="AG239" s="215" t="s">
        <v>174</v>
      </c>
      <c r="AH239" s="215"/>
      <c r="AI239" s="215"/>
      <c r="AJ239" s="215"/>
      <c r="AK239" s="215"/>
      <c r="AL239" s="215"/>
      <c r="AM239" s="215"/>
      <c r="AN239" s="215"/>
      <c r="AO239" s="215"/>
      <c r="AP239" s="215"/>
      <c r="AQ239" s="215"/>
      <c r="AR239" s="215"/>
      <c r="AS239" s="215"/>
      <c r="AT239" s="215"/>
      <c r="AU239" s="215"/>
      <c r="AV239" s="215"/>
      <c r="AW239" s="215"/>
      <c r="AX239" s="215"/>
      <c r="AY239" s="215"/>
      <c r="AZ239" s="215"/>
      <c r="BA239" s="215"/>
      <c r="BB239" s="215"/>
      <c r="BC239" s="215"/>
      <c r="BD239" s="215"/>
      <c r="BE239" s="215"/>
      <c r="BF239" s="215"/>
      <c r="BG239" s="215"/>
      <c r="BH239" s="215"/>
    </row>
    <row r="240" spans="1:60" outlineLevel="1" x14ac:dyDescent="0.25">
      <c r="A240" s="222"/>
      <c r="B240" s="223"/>
      <c r="C240" s="261" t="s">
        <v>231</v>
      </c>
      <c r="D240" s="260"/>
      <c r="E240" s="260"/>
      <c r="F240" s="260"/>
      <c r="G240" s="260"/>
      <c r="H240" s="224"/>
      <c r="I240" s="224"/>
      <c r="J240" s="224"/>
      <c r="K240" s="224"/>
      <c r="L240" s="224"/>
      <c r="M240" s="224"/>
      <c r="N240" s="224"/>
      <c r="O240" s="224"/>
      <c r="P240" s="224"/>
      <c r="Q240" s="224"/>
      <c r="R240" s="224"/>
      <c r="S240" s="224"/>
      <c r="T240" s="224"/>
      <c r="U240" s="224"/>
      <c r="V240" s="224"/>
      <c r="W240" s="224"/>
      <c r="X240" s="224"/>
      <c r="Y240" s="215"/>
      <c r="Z240" s="215"/>
      <c r="AA240" s="215"/>
      <c r="AB240" s="215"/>
      <c r="AC240" s="215"/>
      <c r="AD240" s="215"/>
      <c r="AE240" s="215"/>
      <c r="AF240" s="215"/>
      <c r="AG240" s="215" t="s">
        <v>176</v>
      </c>
      <c r="AH240" s="215"/>
      <c r="AI240" s="215"/>
      <c r="AJ240" s="215"/>
      <c r="AK240" s="215"/>
      <c r="AL240" s="215"/>
      <c r="AM240" s="215"/>
      <c r="AN240" s="215"/>
      <c r="AO240" s="215"/>
      <c r="AP240" s="215"/>
      <c r="AQ240" s="215"/>
      <c r="AR240" s="215"/>
      <c r="AS240" s="215"/>
      <c r="AT240" s="215"/>
      <c r="AU240" s="215"/>
      <c r="AV240" s="215"/>
      <c r="AW240" s="215"/>
      <c r="AX240" s="215"/>
      <c r="AY240" s="215"/>
      <c r="AZ240" s="215"/>
      <c r="BA240" s="215"/>
      <c r="BB240" s="215"/>
      <c r="BC240" s="215"/>
      <c r="BD240" s="215"/>
      <c r="BE240" s="215"/>
      <c r="BF240" s="215"/>
      <c r="BG240" s="215"/>
      <c r="BH240" s="215"/>
    </row>
    <row r="241" spans="1:60" outlineLevel="1" x14ac:dyDescent="0.25">
      <c r="A241" s="222"/>
      <c r="B241" s="223"/>
      <c r="C241" s="262" t="s">
        <v>469</v>
      </c>
      <c r="D241" s="258"/>
      <c r="E241" s="259">
        <v>12</v>
      </c>
      <c r="F241" s="224"/>
      <c r="G241" s="224"/>
      <c r="H241" s="224"/>
      <c r="I241" s="224"/>
      <c r="J241" s="224"/>
      <c r="K241" s="224"/>
      <c r="L241" s="224"/>
      <c r="M241" s="224"/>
      <c r="N241" s="224"/>
      <c r="O241" s="224"/>
      <c r="P241" s="224"/>
      <c r="Q241" s="224"/>
      <c r="R241" s="224"/>
      <c r="S241" s="224"/>
      <c r="T241" s="224"/>
      <c r="U241" s="224"/>
      <c r="V241" s="224"/>
      <c r="W241" s="224"/>
      <c r="X241" s="224"/>
      <c r="Y241" s="215"/>
      <c r="Z241" s="215"/>
      <c r="AA241" s="215"/>
      <c r="AB241" s="215"/>
      <c r="AC241" s="215"/>
      <c r="AD241" s="215"/>
      <c r="AE241" s="215"/>
      <c r="AF241" s="215"/>
      <c r="AG241" s="215" t="s">
        <v>178</v>
      </c>
      <c r="AH241" s="215">
        <v>0</v>
      </c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outlineLevel="1" x14ac:dyDescent="0.25">
      <c r="A242" s="242">
        <v>91</v>
      </c>
      <c r="B242" s="243" t="s">
        <v>470</v>
      </c>
      <c r="C242" s="254" t="s">
        <v>471</v>
      </c>
      <c r="D242" s="244" t="s">
        <v>268</v>
      </c>
      <c r="E242" s="245">
        <v>1</v>
      </c>
      <c r="F242" s="246"/>
      <c r="G242" s="247">
        <f>ROUND(E242*F242,2)</f>
        <v>0</v>
      </c>
      <c r="H242" s="246"/>
      <c r="I242" s="247">
        <f>ROUND(E242*H242,2)</f>
        <v>0</v>
      </c>
      <c r="J242" s="246"/>
      <c r="K242" s="247">
        <f>ROUND(E242*J242,2)</f>
        <v>0</v>
      </c>
      <c r="L242" s="247">
        <v>21</v>
      </c>
      <c r="M242" s="247">
        <f>G242*(1+L242/100)</f>
        <v>0</v>
      </c>
      <c r="N242" s="247">
        <v>0</v>
      </c>
      <c r="O242" s="247">
        <f>ROUND(E242*N242,2)</f>
        <v>0</v>
      </c>
      <c r="P242" s="247">
        <v>0</v>
      </c>
      <c r="Q242" s="247">
        <f>ROUND(E242*P242,2)</f>
        <v>0</v>
      </c>
      <c r="R242" s="247"/>
      <c r="S242" s="247" t="s">
        <v>159</v>
      </c>
      <c r="T242" s="248" t="s">
        <v>145</v>
      </c>
      <c r="U242" s="224">
        <v>4.01</v>
      </c>
      <c r="V242" s="224">
        <f>ROUND(E242*U242,2)</f>
        <v>4.01</v>
      </c>
      <c r="W242" s="224"/>
      <c r="X242" s="224" t="s">
        <v>173</v>
      </c>
      <c r="Y242" s="215"/>
      <c r="Z242" s="215"/>
      <c r="AA242" s="215"/>
      <c r="AB242" s="215"/>
      <c r="AC242" s="215"/>
      <c r="AD242" s="215"/>
      <c r="AE242" s="215"/>
      <c r="AF242" s="215"/>
      <c r="AG242" s="215" t="s">
        <v>174</v>
      </c>
      <c r="AH242" s="215"/>
      <c r="AI242" s="215"/>
      <c r="AJ242" s="215"/>
      <c r="AK242" s="215"/>
      <c r="AL242" s="215"/>
      <c r="AM242" s="215"/>
      <c r="AN242" s="215"/>
      <c r="AO242" s="215"/>
      <c r="AP242" s="215"/>
      <c r="AQ242" s="215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215"/>
      <c r="BD242" s="215"/>
      <c r="BE242" s="215"/>
      <c r="BF242" s="215"/>
      <c r="BG242" s="215"/>
      <c r="BH242" s="215"/>
    </row>
    <row r="243" spans="1:60" outlineLevel="1" x14ac:dyDescent="0.25">
      <c r="A243" s="242">
        <v>92</v>
      </c>
      <c r="B243" s="243" t="s">
        <v>472</v>
      </c>
      <c r="C243" s="254" t="s">
        <v>473</v>
      </c>
      <c r="D243" s="244" t="s">
        <v>250</v>
      </c>
      <c r="E243" s="245">
        <v>12</v>
      </c>
      <c r="F243" s="246"/>
      <c r="G243" s="247">
        <f>ROUND(E243*F243,2)</f>
        <v>0</v>
      </c>
      <c r="H243" s="246"/>
      <c r="I243" s="247">
        <f>ROUND(E243*H243,2)</f>
        <v>0</v>
      </c>
      <c r="J243" s="246"/>
      <c r="K243" s="247">
        <f>ROUND(E243*J243,2)</f>
        <v>0</v>
      </c>
      <c r="L243" s="247">
        <v>21</v>
      </c>
      <c r="M243" s="247">
        <f>G243*(1+L243/100)</f>
        <v>0</v>
      </c>
      <c r="N243" s="247">
        <v>0</v>
      </c>
      <c r="O243" s="247">
        <f>ROUND(E243*N243,2)</f>
        <v>0</v>
      </c>
      <c r="P243" s="247">
        <v>0</v>
      </c>
      <c r="Q243" s="247">
        <f>ROUND(E243*P243,2)</f>
        <v>0</v>
      </c>
      <c r="R243" s="247"/>
      <c r="S243" s="247" t="s">
        <v>159</v>
      </c>
      <c r="T243" s="248" t="s">
        <v>145</v>
      </c>
      <c r="U243" s="224">
        <v>4.0058299999999996</v>
      </c>
      <c r="V243" s="224">
        <f>ROUND(E243*U243,2)</f>
        <v>48.07</v>
      </c>
      <c r="W243" s="224"/>
      <c r="X243" s="224" t="s">
        <v>173</v>
      </c>
      <c r="Y243" s="215"/>
      <c r="Z243" s="215"/>
      <c r="AA243" s="215"/>
      <c r="AB243" s="215"/>
      <c r="AC243" s="215"/>
      <c r="AD243" s="215"/>
      <c r="AE243" s="215"/>
      <c r="AF243" s="215"/>
      <c r="AG243" s="215" t="s">
        <v>174</v>
      </c>
      <c r="AH243" s="215"/>
      <c r="AI243" s="215"/>
      <c r="AJ243" s="215"/>
      <c r="AK243" s="215"/>
      <c r="AL243" s="215"/>
      <c r="AM243" s="215"/>
      <c r="AN243" s="215"/>
      <c r="AO243" s="215"/>
      <c r="AP243" s="215"/>
      <c r="AQ243" s="215"/>
      <c r="AR243" s="215"/>
      <c r="AS243" s="215"/>
      <c r="AT243" s="215"/>
      <c r="AU243" s="215"/>
      <c r="AV243" s="215"/>
      <c r="AW243" s="215"/>
      <c r="AX243" s="215"/>
      <c r="AY243" s="215"/>
      <c r="AZ243" s="215"/>
      <c r="BA243" s="215"/>
      <c r="BB243" s="215"/>
      <c r="BC243" s="215"/>
      <c r="BD243" s="215"/>
      <c r="BE243" s="215"/>
      <c r="BF243" s="215"/>
      <c r="BG243" s="215"/>
      <c r="BH243" s="215"/>
    </row>
    <row r="244" spans="1:60" outlineLevel="1" x14ac:dyDescent="0.25">
      <c r="A244" s="242">
        <v>93</v>
      </c>
      <c r="B244" s="243" t="s">
        <v>474</v>
      </c>
      <c r="C244" s="254" t="s">
        <v>475</v>
      </c>
      <c r="D244" s="244" t="s">
        <v>250</v>
      </c>
      <c r="E244" s="245">
        <v>12</v>
      </c>
      <c r="F244" s="246"/>
      <c r="G244" s="247">
        <f>ROUND(E244*F244,2)</f>
        <v>0</v>
      </c>
      <c r="H244" s="246"/>
      <c r="I244" s="247">
        <f>ROUND(E244*H244,2)</f>
        <v>0</v>
      </c>
      <c r="J244" s="246"/>
      <c r="K244" s="247">
        <f>ROUND(E244*J244,2)</f>
        <v>0</v>
      </c>
      <c r="L244" s="247">
        <v>21</v>
      </c>
      <c r="M244" s="247">
        <f>G244*(1+L244/100)</f>
        <v>0</v>
      </c>
      <c r="N244" s="247">
        <v>0</v>
      </c>
      <c r="O244" s="247">
        <f>ROUND(E244*N244,2)</f>
        <v>0</v>
      </c>
      <c r="P244" s="247">
        <v>0</v>
      </c>
      <c r="Q244" s="247">
        <f>ROUND(E244*P244,2)</f>
        <v>0</v>
      </c>
      <c r="R244" s="247"/>
      <c r="S244" s="247" t="s">
        <v>159</v>
      </c>
      <c r="T244" s="248" t="s">
        <v>145</v>
      </c>
      <c r="U244" s="224">
        <v>4.01</v>
      </c>
      <c r="V244" s="224">
        <f>ROUND(E244*U244,2)</f>
        <v>48.12</v>
      </c>
      <c r="W244" s="224"/>
      <c r="X244" s="224" t="s">
        <v>173</v>
      </c>
      <c r="Y244" s="215"/>
      <c r="Z244" s="215"/>
      <c r="AA244" s="215"/>
      <c r="AB244" s="215"/>
      <c r="AC244" s="215"/>
      <c r="AD244" s="215"/>
      <c r="AE244" s="215"/>
      <c r="AF244" s="215"/>
      <c r="AG244" s="215" t="s">
        <v>174</v>
      </c>
      <c r="AH244" s="215"/>
      <c r="AI244" s="215"/>
      <c r="AJ244" s="215"/>
      <c r="AK244" s="215"/>
      <c r="AL244" s="215"/>
      <c r="AM244" s="215"/>
      <c r="AN244" s="215"/>
      <c r="AO244" s="215"/>
      <c r="AP244" s="215"/>
      <c r="AQ244" s="215"/>
      <c r="AR244" s="215"/>
      <c r="AS244" s="215"/>
      <c r="AT244" s="215"/>
      <c r="AU244" s="215"/>
      <c r="AV244" s="215"/>
      <c r="AW244" s="215"/>
      <c r="AX244" s="215"/>
      <c r="AY244" s="215"/>
      <c r="AZ244" s="215"/>
      <c r="BA244" s="215"/>
      <c r="BB244" s="215"/>
      <c r="BC244" s="215"/>
      <c r="BD244" s="215"/>
      <c r="BE244" s="215"/>
      <c r="BF244" s="215"/>
      <c r="BG244" s="215"/>
      <c r="BH244" s="215"/>
    </row>
    <row r="245" spans="1:60" outlineLevel="1" x14ac:dyDescent="0.25">
      <c r="A245" s="232">
        <v>94</v>
      </c>
      <c r="B245" s="233" t="s">
        <v>476</v>
      </c>
      <c r="C245" s="251" t="s">
        <v>477</v>
      </c>
      <c r="D245" s="234" t="s">
        <v>250</v>
      </c>
      <c r="E245" s="235">
        <v>12.6</v>
      </c>
      <c r="F245" s="236"/>
      <c r="G245" s="237">
        <f>ROUND(E245*F245,2)</f>
        <v>0</v>
      </c>
      <c r="H245" s="236"/>
      <c r="I245" s="237">
        <f>ROUND(E245*H245,2)</f>
        <v>0</v>
      </c>
      <c r="J245" s="236"/>
      <c r="K245" s="237">
        <f>ROUND(E245*J245,2)</f>
        <v>0</v>
      </c>
      <c r="L245" s="237">
        <v>21</v>
      </c>
      <c r="M245" s="237">
        <f>G245*(1+L245/100)</f>
        <v>0</v>
      </c>
      <c r="N245" s="237">
        <v>0</v>
      </c>
      <c r="O245" s="237">
        <f>ROUND(E245*N245,2)</f>
        <v>0</v>
      </c>
      <c r="P245" s="237">
        <v>0</v>
      </c>
      <c r="Q245" s="237">
        <f>ROUND(E245*P245,2)</f>
        <v>0</v>
      </c>
      <c r="R245" s="237"/>
      <c r="S245" s="237" t="s">
        <v>159</v>
      </c>
      <c r="T245" s="238" t="s">
        <v>145</v>
      </c>
      <c r="U245" s="224">
        <v>4.01</v>
      </c>
      <c r="V245" s="224">
        <f>ROUND(E245*U245,2)</f>
        <v>50.53</v>
      </c>
      <c r="W245" s="224"/>
      <c r="X245" s="224" t="s">
        <v>216</v>
      </c>
      <c r="Y245" s="215"/>
      <c r="Z245" s="215"/>
      <c r="AA245" s="215"/>
      <c r="AB245" s="215"/>
      <c r="AC245" s="215"/>
      <c r="AD245" s="215"/>
      <c r="AE245" s="215"/>
      <c r="AF245" s="215"/>
      <c r="AG245" s="215" t="s">
        <v>217</v>
      </c>
      <c r="AH245" s="215"/>
      <c r="AI245" s="215"/>
      <c r="AJ245" s="215"/>
      <c r="AK245" s="215"/>
      <c r="AL245" s="215"/>
      <c r="AM245" s="215"/>
      <c r="AN245" s="215"/>
      <c r="AO245" s="215"/>
      <c r="AP245" s="215"/>
      <c r="AQ245" s="215"/>
      <c r="AR245" s="215"/>
      <c r="AS245" s="215"/>
      <c r="AT245" s="215"/>
      <c r="AU245" s="215"/>
      <c r="AV245" s="215"/>
      <c r="AW245" s="215"/>
      <c r="AX245" s="215"/>
      <c r="AY245" s="215"/>
      <c r="AZ245" s="215"/>
      <c r="BA245" s="215"/>
      <c r="BB245" s="215"/>
      <c r="BC245" s="215"/>
      <c r="BD245" s="215"/>
      <c r="BE245" s="215"/>
      <c r="BF245" s="215"/>
      <c r="BG245" s="215"/>
      <c r="BH245" s="215"/>
    </row>
    <row r="246" spans="1:60" outlineLevel="1" x14ac:dyDescent="0.25">
      <c r="A246" s="222"/>
      <c r="B246" s="223"/>
      <c r="C246" s="262" t="s">
        <v>478</v>
      </c>
      <c r="D246" s="258"/>
      <c r="E246" s="259">
        <v>12.6</v>
      </c>
      <c r="F246" s="224"/>
      <c r="G246" s="224"/>
      <c r="H246" s="224"/>
      <c r="I246" s="224"/>
      <c r="J246" s="224"/>
      <c r="K246" s="224"/>
      <c r="L246" s="224"/>
      <c r="M246" s="224"/>
      <c r="N246" s="224"/>
      <c r="O246" s="224"/>
      <c r="P246" s="224"/>
      <c r="Q246" s="224"/>
      <c r="R246" s="224"/>
      <c r="S246" s="224"/>
      <c r="T246" s="224"/>
      <c r="U246" s="224"/>
      <c r="V246" s="224"/>
      <c r="W246" s="224"/>
      <c r="X246" s="224"/>
      <c r="Y246" s="215"/>
      <c r="Z246" s="215"/>
      <c r="AA246" s="215"/>
      <c r="AB246" s="215"/>
      <c r="AC246" s="215"/>
      <c r="AD246" s="215"/>
      <c r="AE246" s="215"/>
      <c r="AF246" s="215"/>
      <c r="AG246" s="215" t="s">
        <v>178</v>
      </c>
      <c r="AH246" s="215">
        <v>0</v>
      </c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</row>
    <row r="247" spans="1:60" x14ac:dyDescent="0.25">
      <c r="A247" s="226" t="s">
        <v>139</v>
      </c>
      <c r="B247" s="227" t="s">
        <v>105</v>
      </c>
      <c r="C247" s="250" t="s">
        <v>106</v>
      </c>
      <c r="D247" s="228"/>
      <c r="E247" s="229"/>
      <c r="F247" s="230"/>
      <c r="G247" s="230">
        <f>SUMIF(AG248:AG277,"&lt;&gt;NOR",G248:G277)</f>
        <v>0</v>
      </c>
      <c r="H247" s="230"/>
      <c r="I247" s="230">
        <f>SUM(I248:I277)</f>
        <v>0</v>
      </c>
      <c r="J247" s="230"/>
      <c r="K247" s="230">
        <f>SUM(K248:K277)</f>
        <v>0</v>
      </c>
      <c r="L247" s="230"/>
      <c r="M247" s="230">
        <f>SUM(M248:M277)</f>
        <v>0</v>
      </c>
      <c r="N247" s="230"/>
      <c r="O247" s="230">
        <f>SUM(O248:O277)</f>
        <v>0</v>
      </c>
      <c r="P247" s="230"/>
      <c r="Q247" s="230">
        <f>SUM(Q248:Q277)</f>
        <v>0</v>
      </c>
      <c r="R247" s="230"/>
      <c r="S247" s="230"/>
      <c r="T247" s="231"/>
      <c r="U247" s="225"/>
      <c r="V247" s="225">
        <f>SUM(V248:V277)</f>
        <v>25.01</v>
      </c>
      <c r="W247" s="225"/>
      <c r="X247" s="225"/>
      <c r="AG247" t="s">
        <v>140</v>
      </c>
    </row>
    <row r="248" spans="1:60" outlineLevel="1" x14ac:dyDescent="0.25">
      <c r="A248" s="232">
        <v>95</v>
      </c>
      <c r="B248" s="233" t="s">
        <v>479</v>
      </c>
      <c r="C248" s="251" t="s">
        <v>480</v>
      </c>
      <c r="D248" s="234" t="s">
        <v>171</v>
      </c>
      <c r="E248" s="235">
        <v>5.5428600000000001</v>
      </c>
      <c r="F248" s="236"/>
      <c r="G248" s="237">
        <f>ROUND(E248*F248,2)</f>
        <v>0</v>
      </c>
      <c r="H248" s="236"/>
      <c r="I248" s="237">
        <f>ROUND(E248*H248,2)</f>
        <v>0</v>
      </c>
      <c r="J248" s="236"/>
      <c r="K248" s="237">
        <f>ROUND(E248*J248,2)</f>
        <v>0</v>
      </c>
      <c r="L248" s="237">
        <v>21</v>
      </c>
      <c r="M248" s="237">
        <f>G248*(1+L248/100)</f>
        <v>0</v>
      </c>
      <c r="N248" s="237">
        <v>0</v>
      </c>
      <c r="O248" s="237">
        <f>ROUND(E248*N248,2)</f>
        <v>0</v>
      </c>
      <c r="P248" s="237">
        <v>0</v>
      </c>
      <c r="Q248" s="237">
        <f>ROUND(E248*P248,2)</f>
        <v>0</v>
      </c>
      <c r="R248" s="237" t="s">
        <v>298</v>
      </c>
      <c r="S248" s="237" t="s">
        <v>144</v>
      </c>
      <c r="T248" s="238" t="s">
        <v>144</v>
      </c>
      <c r="U248" s="224">
        <v>0.93300000000000005</v>
      </c>
      <c r="V248" s="224">
        <f>ROUND(E248*U248,2)</f>
        <v>5.17</v>
      </c>
      <c r="W248" s="224"/>
      <c r="X248" s="224" t="s">
        <v>481</v>
      </c>
      <c r="Y248" s="215"/>
      <c r="Z248" s="215"/>
      <c r="AA248" s="215"/>
      <c r="AB248" s="215"/>
      <c r="AC248" s="215"/>
      <c r="AD248" s="215"/>
      <c r="AE248" s="215"/>
      <c r="AF248" s="215"/>
      <c r="AG248" s="215" t="s">
        <v>482</v>
      </c>
      <c r="AH248" s="215"/>
      <c r="AI248" s="215"/>
      <c r="AJ248" s="215"/>
      <c r="AK248" s="215"/>
      <c r="AL248" s="215"/>
      <c r="AM248" s="215"/>
      <c r="AN248" s="215"/>
      <c r="AO248" s="215"/>
      <c r="AP248" s="215"/>
      <c r="AQ248" s="215"/>
      <c r="AR248" s="215"/>
      <c r="AS248" s="215"/>
      <c r="AT248" s="215"/>
      <c r="AU248" s="215"/>
      <c r="AV248" s="215"/>
      <c r="AW248" s="215"/>
      <c r="AX248" s="215"/>
      <c r="AY248" s="215"/>
      <c r="AZ248" s="215"/>
      <c r="BA248" s="215"/>
      <c r="BB248" s="215"/>
      <c r="BC248" s="215"/>
      <c r="BD248" s="215"/>
      <c r="BE248" s="215"/>
      <c r="BF248" s="215"/>
      <c r="BG248" s="215"/>
      <c r="BH248" s="215"/>
    </row>
    <row r="249" spans="1:60" outlineLevel="1" x14ac:dyDescent="0.25">
      <c r="A249" s="222"/>
      <c r="B249" s="223"/>
      <c r="C249" s="262" t="s">
        <v>483</v>
      </c>
      <c r="D249" s="258"/>
      <c r="E249" s="259"/>
      <c r="F249" s="224"/>
      <c r="G249" s="224"/>
      <c r="H249" s="224"/>
      <c r="I249" s="224"/>
      <c r="J249" s="224"/>
      <c r="K249" s="224"/>
      <c r="L249" s="224"/>
      <c r="M249" s="224"/>
      <c r="N249" s="224"/>
      <c r="O249" s="224"/>
      <c r="P249" s="224"/>
      <c r="Q249" s="224"/>
      <c r="R249" s="224"/>
      <c r="S249" s="224"/>
      <c r="T249" s="224"/>
      <c r="U249" s="224"/>
      <c r="V249" s="224"/>
      <c r="W249" s="224"/>
      <c r="X249" s="224"/>
      <c r="Y249" s="215"/>
      <c r="Z249" s="215"/>
      <c r="AA249" s="215"/>
      <c r="AB249" s="215"/>
      <c r="AC249" s="215"/>
      <c r="AD249" s="215"/>
      <c r="AE249" s="215"/>
      <c r="AF249" s="215"/>
      <c r="AG249" s="215" t="s">
        <v>178</v>
      </c>
      <c r="AH249" s="215">
        <v>0</v>
      </c>
      <c r="AI249" s="215"/>
      <c r="AJ249" s="215"/>
      <c r="AK249" s="215"/>
      <c r="AL249" s="215"/>
      <c r="AM249" s="215"/>
      <c r="AN249" s="215"/>
      <c r="AO249" s="215"/>
      <c r="AP249" s="215"/>
      <c r="AQ249" s="215"/>
      <c r="AR249" s="215"/>
      <c r="AS249" s="215"/>
      <c r="AT249" s="215"/>
      <c r="AU249" s="215"/>
      <c r="AV249" s="215"/>
      <c r="AW249" s="215"/>
      <c r="AX249" s="215"/>
      <c r="AY249" s="215"/>
      <c r="AZ249" s="215"/>
      <c r="BA249" s="215"/>
      <c r="BB249" s="215"/>
      <c r="BC249" s="215"/>
      <c r="BD249" s="215"/>
      <c r="BE249" s="215"/>
      <c r="BF249" s="215"/>
      <c r="BG249" s="215"/>
      <c r="BH249" s="215"/>
    </row>
    <row r="250" spans="1:60" outlineLevel="1" x14ac:dyDescent="0.25">
      <c r="A250" s="222"/>
      <c r="B250" s="223"/>
      <c r="C250" s="262" t="s">
        <v>484</v>
      </c>
      <c r="D250" s="258"/>
      <c r="E250" s="259"/>
      <c r="F250" s="224"/>
      <c r="G250" s="224"/>
      <c r="H250" s="224"/>
      <c r="I250" s="224"/>
      <c r="J250" s="224"/>
      <c r="K250" s="224"/>
      <c r="L250" s="224"/>
      <c r="M250" s="224"/>
      <c r="N250" s="224"/>
      <c r="O250" s="224"/>
      <c r="P250" s="224"/>
      <c r="Q250" s="224"/>
      <c r="R250" s="224"/>
      <c r="S250" s="224"/>
      <c r="T250" s="224"/>
      <c r="U250" s="224"/>
      <c r="V250" s="224"/>
      <c r="W250" s="224"/>
      <c r="X250" s="224"/>
      <c r="Y250" s="215"/>
      <c r="Z250" s="215"/>
      <c r="AA250" s="215"/>
      <c r="AB250" s="215"/>
      <c r="AC250" s="215"/>
      <c r="AD250" s="215"/>
      <c r="AE250" s="215"/>
      <c r="AF250" s="215"/>
      <c r="AG250" s="215" t="s">
        <v>178</v>
      </c>
      <c r="AH250" s="215">
        <v>0</v>
      </c>
      <c r="AI250" s="215"/>
      <c r="AJ250" s="215"/>
      <c r="AK250" s="215"/>
      <c r="AL250" s="215"/>
      <c r="AM250" s="215"/>
      <c r="AN250" s="215"/>
      <c r="AO250" s="215"/>
      <c r="AP250" s="215"/>
      <c r="AQ250" s="215"/>
      <c r="AR250" s="215"/>
      <c r="AS250" s="215"/>
      <c r="AT250" s="215"/>
      <c r="AU250" s="215"/>
      <c r="AV250" s="215"/>
      <c r="AW250" s="215"/>
      <c r="AX250" s="215"/>
      <c r="AY250" s="215"/>
      <c r="AZ250" s="215"/>
      <c r="BA250" s="215"/>
      <c r="BB250" s="215"/>
      <c r="BC250" s="215"/>
      <c r="BD250" s="215"/>
      <c r="BE250" s="215"/>
      <c r="BF250" s="215"/>
      <c r="BG250" s="215"/>
      <c r="BH250" s="215"/>
    </row>
    <row r="251" spans="1:60" outlineLevel="1" x14ac:dyDescent="0.25">
      <c r="A251" s="222"/>
      <c r="B251" s="223"/>
      <c r="C251" s="262" t="s">
        <v>485</v>
      </c>
      <c r="D251" s="258"/>
      <c r="E251" s="259">
        <v>5.5428600000000001</v>
      </c>
      <c r="F251" s="224"/>
      <c r="G251" s="224"/>
      <c r="H251" s="224"/>
      <c r="I251" s="224"/>
      <c r="J251" s="224"/>
      <c r="K251" s="224"/>
      <c r="L251" s="224"/>
      <c r="M251" s="224"/>
      <c r="N251" s="224"/>
      <c r="O251" s="224"/>
      <c r="P251" s="224"/>
      <c r="Q251" s="224"/>
      <c r="R251" s="224"/>
      <c r="S251" s="224"/>
      <c r="T251" s="224"/>
      <c r="U251" s="224"/>
      <c r="V251" s="224"/>
      <c r="W251" s="224"/>
      <c r="X251" s="224"/>
      <c r="Y251" s="215"/>
      <c r="Z251" s="215"/>
      <c r="AA251" s="215"/>
      <c r="AB251" s="215"/>
      <c r="AC251" s="215"/>
      <c r="AD251" s="215"/>
      <c r="AE251" s="215"/>
      <c r="AF251" s="215"/>
      <c r="AG251" s="215" t="s">
        <v>178</v>
      </c>
      <c r="AH251" s="215">
        <v>0</v>
      </c>
      <c r="AI251" s="215"/>
      <c r="AJ251" s="215"/>
      <c r="AK251" s="215"/>
      <c r="AL251" s="215"/>
      <c r="AM251" s="215"/>
      <c r="AN251" s="215"/>
      <c r="AO251" s="215"/>
      <c r="AP251" s="215"/>
      <c r="AQ251" s="215"/>
      <c r="AR251" s="215"/>
      <c r="AS251" s="215"/>
      <c r="AT251" s="215"/>
      <c r="AU251" s="215"/>
      <c r="AV251" s="215"/>
      <c r="AW251" s="215"/>
      <c r="AX251" s="215"/>
      <c r="AY251" s="215"/>
      <c r="AZ251" s="215"/>
      <c r="BA251" s="215"/>
      <c r="BB251" s="215"/>
      <c r="BC251" s="215"/>
      <c r="BD251" s="215"/>
      <c r="BE251" s="215"/>
      <c r="BF251" s="215"/>
      <c r="BG251" s="215"/>
      <c r="BH251" s="215"/>
    </row>
    <row r="252" spans="1:60" outlineLevel="1" x14ac:dyDescent="0.25">
      <c r="A252" s="232">
        <v>96</v>
      </c>
      <c r="B252" s="233" t="s">
        <v>486</v>
      </c>
      <c r="C252" s="251" t="s">
        <v>487</v>
      </c>
      <c r="D252" s="234" t="s">
        <v>171</v>
      </c>
      <c r="E252" s="235">
        <v>11.08572</v>
      </c>
      <c r="F252" s="236"/>
      <c r="G252" s="237">
        <f>ROUND(E252*F252,2)</f>
        <v>0</v>
      </c>
      <c r="H252" s="236"/>
      <c r="I252" s="237">
        <f>ROUND(E252*H252,2)</f>
        <v>0</v>
      </c>
      <c r="J252" s="236"/>
      <c r="K252" s="237">
        <f>ROUND(E252*J252,2)</f>
        <v>0</v>
      </c>
      <c r="L252" s="237">
        <v>21</v>
      </c>
      <c r="M252" s="237">
        <f>G252*(1+L252/100)</f>
        <v>0</v>
      </c>
      <c r="N252" s="237">
        <v>0</v>
      </c>
      <c r="O252" s="237">
        <f>ROUND(E252*N252,2)</f>
        <v>0</v>
      </c>
      <c r="P252" s="237">
        <v>0</v>
      </c>
      <c r="Q252" s="237">
        <f>ROUND(E252*P252,2)</f>
        <v>0</v>
      </c>
      <c r="R252" s="237" t="s">
        <v>298</v>
      </c>
      <c r="S252" s="237" t="s">
        <v>144</v>
      </c>
      <c r="T252" s="238" t="s">
        <v>144</v>
      </c>
      <c r="U252" s="224">
        <v>0.65300000000000002</v>
      </c>
      <c r="V252" s="224">
        <f>ROUND(E252*U252,2)</f>
        <v>7.24</v>
      </c>
      <c r="W252" s="224"/>
      <c r="X252" s="224" t="s">
        <v>481</v>
      </c>
      <c r="Y252" s="215"/>
      <c r="Z252" s="215"/>
      <c r="AA252" s="215"/>
      <c r="AB252" s="215"/>
      <c r="AC252" s="215"/>
      <c r="AD252" s="215"/>
      <c r="AE252" s="215"/>
      <c r="AF252" s="215"/>
      <c r="AG252" s="215" t="s">
        <v>482</v>
      </c>
      <c r="AH252" s="215"/>
      <c r="AI252" s="215"/>
      <c r="AJ252" s="215"/>
      <c r="AK252" s="215"/>
      <c r="AL252" s="215"/>
      <c r="AM252" s="215"/>
      <c r="AN252" s="215"/>
      <c r="AO252" s="215"/>
      <c r="AP252" s="215"/>
      <c r="AQ252" s="215"/>
      <c r="AR252" s="215"/>
      <c r="AS252" s="215"/>
      <c r="AT252" s="215"/>
      <c r="AU252" s="215"/>
      <c r="AV252" s="215"/>
      <c r="AW252" s="215"/>
      <c r="AX252" s="215"/>
      <c r="AY252" s="215"/>
      <c r="AZ252" s="215"/>
      <c r="BA252" s="215"/>
      <c r="BB252" s="215"/>
      <c r="BC252" s="215"/>
      <c r="BD252" s="215"/>
      <c r="BE252" s="215"/>
      <c r="BF252" s="215"/>
      <c r="BG252" s="215"/>
      <c r="BH252" s="215"/>
    </row>
    <row r="253" spans="1:60" outlineLevel="1" x14ac:dyDescent="0.25">
      <c r="A253" s="222"/>
      <c r="B253" s="223"/>
      <c r="C253" s="262" t="s">
        <v>483</v>
      </c>
      <c r="D253" s="258"/>
      <c r="E253" s="259"/>
      <c r="F253" s="224"/>
      <c r="G253" s="224"/>
      <c r="H253" s="224"/>
      <c r="I253" s="224"/>
      <c r="J253" s="224"/>
      <c r="K253" s="224"/>
      <c r="L253" s="224"/>
      <c r="M253" s="224"/>
      <c r="N253" s="224"/>
      <c r="O253" s="224"/>
      <c r="P253" s="224"/>
      <c r="Q253" s="224"/>
      <c r="R253" s="224"/>
      <c r="S253" s="224"/>
      <c r="T253" s="224"/>
      <c r="U253" s="224"/>
      <c r="V253" s="224"/>
      <c r="W253" s="224"/>
      <c r="X253" s="224"/>
      <c r="Y253" s="215"/>
      <c r="Z253" s="215"/>
      <c r="AA253" s="215"/>
      <c r="AB253" s="215"/>
      <c r="AC253" s="215"/>
      <c r="AD253" s="215"/>
      <c r="AE253" s="215"/>
      <c r="AF253" s="215"/>
      <c r="AG253" s="215" t="s">
        <v>178</v>
      </c>
      <c r="AH253" s="215">
        <v>0</v>
      </c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215"/>
      <c r="AS253" s="215"/>
      <c r="AT253" s="215"/>
      <c r="AU253" s="215"/>
      <c r="AV253" s="215"/>
      <c r="AW253" s="215"/>
      <c r="AX253" s="215"/>
      <c r="AY253" s="215"/>
      <c r="AZ253" s="215"/>
      <c r="BA253" s="215"/>
      <c r="BB253" s="215"/>
      <c r="BC253" s="215"/>
      <c r="BD253" s="215"/>
      <c r="BE253" s="215"/>
      <c r="BF253" s="215"/>
      <c r="BG253" s="215"/>
      <c r="BH253" s="215"/>
    </row>
    <row r="254" spans="1:60" outlineLevel="1" x14ac:dyDescent="0.25">
      <c r="A254" s="222"/>
      <c r="B254" s="223"/>
      <c r="C254" s="262" t="s">
        <v>484</v>
      </c>
      <c r="D254" s="258"/>
      <c r="E254" s="259"/>
      <c r="F254" s="224"/>
      <c r="G254" s="224"/>
      <c r="H254" s="224"/>
      <c r="I254" s="224"/>
      <c r="J254" s="224"/>
      <c r="K254" s="224"/>
      <c r="L254" s="224"/>
      <c r="M254" s="224"/>
      <c r="N254" s="224"/>
      <c r="O254" s="224"/>
      <c r="P254" s="224"/>
      <c r="Q254" s="224"/>
      <c r="R254" s="224"/>
      <c r="S254" s="224"/>
      <c r="T254" s="224"/>
      <c r="U254" s="224"/>
      <c r="V254" s="224"/>
      <c r="W254" s="224"/>
      <c r="X254" s="224"/>
      <c r="Y254" s="215"/>
      <c r="Z254" s="215"/>
      <c r="AA254" s="215"/>
      <c r="AB254" s="215"/>
      <c r="AC254" s="215"/>
      <c r="AD254" s="215"/>
      <c r="AE254" s="215"/>
      <c r="AF254" s="215"/>
      <c r="AG254" s="215" t="s">
        <v>178</v>
      </c>
      <c r="AH254" s="215">
        <v>0</v>
      </c>
      <c r="AI254" s="215"/>
      <c r="AJ254" s="215"/>
      <c r="AK254" s="215"/>
      <c r="AL254" s="215"/>
      <c r="AM254" s="215"/>
      <c r="AN254" s="215"/>
      <c r="AO254" s="215"/>
      <c r="AP254" s="215"/>
      <c r="AQ254" s="215"/>
      <c r="AR254" s="215"/>
      <c r="AS254" s="215"/>
      <c r="AT254" s="215"/>
      <c r="AU254" s="215"/>
      <c r="AV254" s="215"/>
      <c r="AW254" s="215"/>
      <c r="AX254" s="215"/>
      <c r="AY254" s="215"/>
      <c r="AZ254" s="215"/>
      <c r="BA254" s="215"/>
      <c r="BB254" s="215"/>
      <c r="BC254" s="215"/>
      <c r="BD254" s="215"/>
      <c r="BE254" s="215"/>
      <c r="BF254" s="215"/>
      <c r="BG254" s="215"/>
      <c r="BH254" s="215"/>
    </row>
    <row r="255" spans="1:60" outlineLevel="1" x14ac:dyDescent="0.25">
      <c r="A255" s="222"/>
      <c r="B255" s="223"/>
      <c r="C255" s="262" t="s">
        <v>488</v>
      </c>
      <c r="D255" s="258"/>
      <c r="E255" s="259">
        <v>11.08572</v>
      </c>
      <c r="F255" s="224"/>
      <c r="G255" s="224"/>
      <c r="H255" s="224"/>
      <c r="I255" s="224"/>
      <c r="J255" s="224"/>
      <c r="K255" s="224"/>
      <c r="L255" s="224"/>
      <c r="M255" s="224"/>
      <c r="N255" s="224"/>
      <c r="O255" s="224"/>
      <c r="P255" s="224"/>
      <c r="Q255" s="224"/>
      <c r="R255" s="224"/>
      <c r="S255" s="224"/>
      <c r="T255" s="224"/>
      <c r="U255" s="224"/>
      <c r="V255" s="224"/>
      <c r="W255" s="224"/>
      <c r="X255" s="224"/>
      <c r="Y255" s="215"/>
      <c r="Z255" s="215"/>
      <c r="AA255" s="215"/>
      <c r="AB255" s="215"/>
      <c r="AC255" s="215"/>
      <c r="AD255" s="215"/>
      <c r="AE255" s="215"/>
      <c r="AF255" s="215"/>
      <c r="AG255" s="215" t="s">
        <v>178</v>
      </c>
      <c r="AH255" s="215">
        <v>0</v>
      </c>
      <c r="AI255" s="215"/>
      <c r="AJ255" s="215"/>
      <c r="AK255" s="215"/>
      <c r="AL255" s="215"/>
      <c r="AM255" s="215"/>
      <c r="AN255" s="215"/>
      <c r="AO255" s="215"/>
      <c r="AP255" s="215"/>
      <c r="AQ255" s="215"/>
      <c r="AR255" s="215"/>
      <c r="AS255" s="215"/>
      <c r="AT255" s="215"/>
      <c r="AU255" s="215"/>
      <c r="AV255" s="215"/>
      <c r="AW255" s="215"/>
      <c r="AX255" s="215"/>
      <c r="AY255" s="215"/>
      <c r="AZ255" s="215"/>
      <c r="BA255" s="215"/>
      <c r="BB255" s="215"/>
      <c r="BC255" s="215"/>
      <c r="BD255" s="215"/>
      <c r="BE255" s="215"/>
      <c r="BF255" s="215"/>
      <c r="BG255" s="215"/>
      <c r="BH255" s="215"/>
    </row>
    <row r="256" spans="1:60" outlineLevel="1" x14ac:dyDescent="0.25">
      <c r="A256" s="232">
        <v>97</v>
      </c>
      <c r="B256" s="233" t="s">
        <v>489</v>
      </c>
      <c r="C256" s="251" t="s">
        <v>490</v>
      </c>
      <c r="D256" s="234" t="s">
        <v>171</v>
      </c>
      <c r="E256" s="235">
        <v>5.5428600000000001</v>
      </c>
      <c r="F256" s="236"/>
      <c r="G256" s="237">
        <f>ROUND(E256*F256,2)</f>
        <v>0</v>
      </c>
      <c r="H256" s="236"/>
      <c r="I256" s="237">
        <f>ROUND(E256*H256,2)</f>
        <v>0</v>
      </c>
      <c r="J256" s="236"/>
      <c r="K256" s="237">
        <f>ROUND(E256*J256,2)</f>
        <v>0</v>
      </c>
      <c r="L256" s="237">
        <v>21</v>
      </c>
      <c r="M256" s="237">
        <f>G256*(1+L256/100)</f>
        <v>0</v>
      </c>
      <c r="N256" s="237">
        <v>0</v>
      </c>
      <c r="O256" s="237">
        <f>ROUND(E256*N256,2)</f>
        <v>0</v>
      </c>
      <c r="P256" s="237">
        <v>0</v>
      </c>
      <c r="Q256" s="237">
        <f>ROUND(E256*P256,2)</f>
        <v>0</v>
      </c>
      <c r="R256" s="237" t="s">
        <v>298</v>
      </c>
      <c r="S256" s="237" t="s">
        <v>144</v>
      </c>
      <c r="T256" s="238" t="s">
        <v>144</v>
      </c>
      <c r="U256" s="224">
        <v>0.49</v>
      </c>
      <c r="V256" s="224">
        <f>ROUND(E256*U256,2)</f>
        <v>2.72</v>
      </c>
      <c r="W256" s="224"/>
      <c r="X256" s="224" t="s">
        <v>481</v>
      </c>
      <c r="Y256" s="215"/>
      <c r="Z256" s="215"/>
      <c r="AA256" s="215"/>
      <c r="AB256" s="215"/>
      <c r="AC256" s="215"/>
      <c r="AD256" s="215"/>
      <c r="AE256" s="215"/>
      <c r="AF256" s="215"/>
      <c r="AG256" s="215" t="s">
        <v>482</v>
      </c>
      <c r="AH256" s="215"/>
      <c r="AI256" s="215"/>
      <c r="AJ256" s="215"/>
      <c r="AK256" s="215"/>
      <c r="AL256" s="215"/>
      <c r="AM256" s="215"/>
      <c r="AN256" s="215"/>
      <c r="AO256" s="215"/>
      <c r="AP256" s="215"/>
      <c r="AQ256" s="215"/>
      <c r="AR256" s="215"/>
      <c r="AS256" s="215"/>
      <c r="AT256" s="215"/>
      <c r="AU256" s="215"/>
      <c r="AV256" s="215"/>
      <c r="AW256" s="215"/>
      <c r="AX256" s="215"/>
      <c r="AY256" s="215"/>
      <c r="AZ256" s="215"/>
      <c r="BA256" s="215"/>
      <c r="BB256" s="215"/>
      <c r="BC256" s="215"/>
      <c r="BD256" s="215"/>
      <c r="BE256" s="215"/>
      <c r="BF256" s="215"/>
      <c r="BG256" s="215"/>
      <c r="BH256" s="215"/>
    </row>
    <row r="257" spans="1:60" outlineLevel="1" x14ac:dyDescent="0.25">
      <c r="A257" s="222"/>
      <c r="B257" s="223"/>
      <c r="C257" s="252" t="s">
        <v>491</v>
      </c>
      <c r="D257" s="239"/>
      <c r="E257" s="239"/>
      <c r="F257" s="239"/>
      <c r="G257" s="239"/>
      <c r="H257" s="224"/>
      <c r="I257" s="224"/>
      <c r="J257" s="224"/>
      <c r="K257" s="224"/>
      <c r="L257" s="224"/>
      <c r="M257" s="224"/>
      <c r="N257" s="224"/>
      <c r="O257" s="224"/>
      <c r="P257" s="224"/>
      <c r="Q257" s="224"/>
      <c r="R257" s="224"/>
      <c r="S257" s="224"/>
      <c r="T257" s="224"/>
      <c r="U257" s="224"/>
      <c r="V257" s="224"/>
      <c r="W257" s="224"/>
      <c r="X257" s="224"/>
      <c r="Y257" s="215"/>
      <c r="Z257" s="215"/>
      <c r="AA257" s="215"/>
      <c r="AB257" s="215"/>
      <c r="AC257" s="215"/>
      <c r="AD257" s="215"/>
      <c r="AE257" s="215"/>
      <c r="AF257" s="215"/>
      <c r="AG257" s="215" t="s">
        <v>149</v>
      </c>
      <c r="AH257" s="215"/>
      <c r="AI257" s="215"/>
      <c r="AJ257" s="215"/>
      <c r="AK257" s="215"/>
      <c r="AL257" s="215"/>
      <c r="AM257" s="215"/>
      <c r="AN257" s="215"/>
      <c r="AO257" s="215"/>
      <c r="AP257" s="215"/>
      <c r="AQ257" s="215"/>
      <c r="AR257" s="215"/>
      <c r="AS257" s="215"/>
      <c r="AT257" s="215"/>
      <c r="AU257" s="215"/>
      <c r="AV257" s="215"/>
      <c r="AW257" s="215"/>
      <c r="AX257" s="215"/>
      <c r="AY257" s="215"/>
      <c r="AZ257" s="215"/>
      <c r="BA257" s="215"/>
      <c r="BB257" s="215"/>
      <c r="BC257" s="215"/>
      <c r="BD257" s="215"/>
      <c r="BE257" s="215"/>
      <c r="BF257" s="215"/>
      <c r="BG257" s="215"/>
      <c r="BH257" s="215"/>
    </row>
    <row r="258" spans="1:60" outlineLevel="1" x14ac:dyDescent="0.25">
      <c r="A258" s="222"/>
      <c r="B258" s="223"/>
      <c r="C258" s="262" t="s">
        <v>483</v>
      </c>
      <c r="D258" s="258"/>
      <c r="E258" s="259"/>
      <c r="F258" s="224"/>
      <c r="G258" s="224"/>
      <c r="H258" s="224"/>
      <c r="I258" s="224"/>
      <c r="J258" s="224"/>
      <c r="K258" s="224"/>
      <c r="L258" s="224"/>
      <c r="M258" s="224"/>
      <c r="N258" s="224"/>
      <c r="O258" s="224"/>
      <c r="P258" s="224"/>
      <c r="Q258" s="224"/>
      <c r="R258" s="224"/>
      <c r="S258" s="224"/>
      <c r="T258" s="224"/>
      <c r="U258" s="224"/>
      <c r="V258" s="224"/>
      <c r="W258" s="224"/>
      <c r="X258" s="224"/>
      <c r="Y258" s="215"/>
      <c r="Z258" s="215"/>
      <c r="AA258" s="215"/>
      <c r="AB258" s="215"/>
      <c r="AC258" s="215"/>
      <c r="AD258" s="215"/>
      <c r="AE258" s="215"/>
      <c r="AF258" s="215"/>
      <c r="AG258" s="215" t="s">
        <v>178</v>
      </c>
      <c r="AH258" s="215">
        <v>0</v>
      </c>
      <c r="AI258" s="215"/>
      <c r="AJ258" s="215"/>
      <c r="AK258" s="215"/>
      <c r="AL258" s="215"/>
      <c r="AM258" s="215"/>
      <c r="AN258" s="215"/>
      <c r="AO258" s="215"/>
      <c r="AP258" s="215"/>
      <c r="AQ258" s="215"/>
      <c r="AR258" s="215"/>
      <c r="AS258" s="215"/>
      <c r="AT258" s="215"/>
      <c r="AU258" s="215"/>
      <c r="AV258" s="215"/>
      <c r="AW258" s="215"/>
      <c r="AX258" s="215"/>
      <c r="AY258" s="215"/>
      <c r="AZ258" s="215"/>
      <c r="BA258" s="215"/>
      <c r="BB258" s="215"/>
      <c r="BC258" s="215"/>
      <c r="BD258" s="215"/>
      <c r="BE258" s="215"/>
      <c r="BF258" s="215"/>
      <c r="BG258" s="215"/>
      <c r="BH258" s="215"/>
    </row>
    <row r="259" spans="1:60" outlineLevel="1" x14ac:dyDescent="0.25">
      <c r="A259" s="222"/>
      <c r="B259" s="223"/>
      <c r="C259" s="262" t="s">
        <v>484</v>
      </c>
      <c r="D259" s="258"/>
      <c r="E259" s="259"/>
      <c r="F259" s="224"/>
      <c r="G259" s="224"/>
      <c r="H259" s="224"/>
      <c r="I259" s="224"/>
      <c r="J259" s="224"/>
      <c r="K259" s="224"/>
      <c r="L259" s="224"/>
      <c r="M259" s="224"/>
      <c r="N259" s="224"/>
      <c r="O259" s="224"/>
      <c r="P259" s="224"/>
      <c r="Q259" s="224"/>
      <c r="R259" s="224"/>
      <c r="S259" s="224"/>
      <c r="T259" s="224"/>
      <c r="U259" s="224"/>
      <c r="V259" s="224"/>
      <c r="W259" s="224"/>
      <c r="X259" s="224"/>
      <c r="Y259" s="215"/>
      <c r="Z259" s="215"/>
      <c r="AA259" s="215"/>
      <c r="AB259" s="215"/>
      <c r="AC259" s="215"/>
      <c r="AD259" s="215"/>
      <c r="AE259" s="215"/>
      <c r="AF259" s="215"/>
      <c r="AG259" s="215" t="s">
        <v>178</v>
      </c>
      <c r="AH259" s="215">
        <v>0</v>
      </c>
      <c r="AI259" s="215"/>
      <c r="AJ259" s="215"/>
      <c r="AK259" s="215"/>
      <c r="AL259" s="215"/>
      <c r="AM259" s="215"/>
      <c r="AN259" s="215"/>
      <c r="AO259" s="215"/>
      <c r="AP259" s="215"/>
      <c r="AQ259" s="215"/>
      <c r="AR259" s="215"/>
      <c r="AS259" s="215"/>
      <c r="AT259" s="215"/>
      <c r="AU259" s="215"/>
      <c r="AV259" s="215"/>
      <c r="AW259" s="215"/>
      <c r="AX259" s="215"/>
      <c r="AY259" s="215"/>
      <c r="AZ259" s="215"/>
      <c r="BA259" s="215"/>
      <c r="BB259" s="215"/>
      <c r="BC259" s="215"/>
      <c r="BD259" s="215"/>
      <c r="BE259" s="215"/>
      <c r="BF259" s="215"/>
      <c r="BG259" s="215"/>
      <c r="BH259" s="215"/>
    </row>
    <row r="260" spans="1:60" outlineLevel="1" x14ac:dyDescent="0.25">
      <c r="A260" s="222"/>
      <c r="B260" s="223"/>
      <c r="C260" s="262" t="s">
        <v>485</v>
      </c>
      <c r="D260" s="258"/>
      <c r="E260" s="259">
        <v>5.5428600000000001</v>
      </c>
      <c r="F260" s="224"/>
      <c r="G260" s="224"/>
      <c r="H260" s="224"/>
      <c r="I260" s="224"/>
      <c r="J260" s="224"/>
      <c r="K260" s="224"/>
      <c r="L260" s="224"/>
      <c r="M260" s="224"/>
      <c r="N260" s="224"/>
      <c r="O260" s="224"/>
      <c r="P260" s="224"/>
      <c r="Q260" s="224"/>
      <c r="R260" s="224"/>
      <c r="S260" s="224"/>
      <c r="T260" s="224"/>
      <c r="U260" s="224"/>
      <c r="V260" s="224"/>
      <c r="W260" s="224"/>
      <c r="X260" s="224"/>
      <c r="Y260" s="215"/>
      <c r="Z260" s="215"/>
      <c r="AA260" s="215"/>
      <c r="AB260" s="215"/>
      <c r="AC260" s="215"/>
      <c r="AD260" s="215"/>
      <c r="AE260" s="215"/>
      <c r="AF260" s="215"/>
      <c r="AG260" s="215" t="s">
        <v>178</v>
      </c>
      <c r="AH260" s="215">
        <v>0</v>
      </c>
      <c r="AI260" s="215"/>
      <c r="AJ260" s="215"/>
      <c r="AK260" s="215"/>
      <c r="AL260" s="215"/>
      <c r="AM260" s="215"/>
      <c r="AN260" s="215"/>
      <c r="AO260" s="215"/>
      <c r="AP260" s="215"/>
      <c r="AQ260" s="215"/>
      <c r="AR260" s="215"/>
      <c r="AS260" s="215"/>
      <c r="AT260" s="215"/>
      <c r="AU260" s="215"/>
      <c r="AV260" s="215"/>
      <c r="AW260" s="215"/>
      <c r="AX260" s="215"/>
      <c r="AY260" s="215"/>
      <c r="AZ260" s="215"/>
      <c r="BA260" s="215"/>
      <c r="BB260" s="215"/>
      <c r="BC260" s="215"/>
      <c r="BD260" s="215"/>
      <c r="BE260" s="215"/>
      <c r="BF260" s="215"/>
      <c r="BG260" s="215"/>
      <c r="BH260" s="215"/>
    </row>
    <row r="261" spans="1:60" outlineLevel="1" x14ac:dyDescent="0.25">
      <c r="A261" s="232">
        <v>98</v>
      </c>
      <c r="B261" s="233" t="s">
        <v>492</v>
      </c>
      <c r="C261" s="251" t="s">
        <v>493</v>
      </c>
      <c r="D261" s="234" t="s">
        <v>171</v>
      </c>
      <c r="E261" s="235">
        <v>77.600049999999996</v>
      </c>
      <c r="F261" s="236"/>
      <c r="G261" s="237">
        <f>ROUND(E261*F261,2)</f>
        <v>0</v>
      </c>
      <c r="H261" s="236"/>
      <c r="I261" s="237">
        <f>ROUND(E261*H261,2)</f>
        <v>0</v>
      </c>
      <c r="J261" s="236"/>
      <c r="K261" s="237">
        <f>ROUND(E261*J261,2)</f>
        <v>0</v>
      </c>
      <c r="L261" s="237">
        <v>21</v>
      </c>
      <c r="M261" s="237">
        <f>G261*(1+L261/100)</f>
        <v>0</v>
      </c>
      <c r="N261" s="237">
        <v>0</v>
      </c>
      <c r="O261" s="237">
        <f>ROUND(E261*N261,2)</f>
        <v>0</v>
      </c>
      <c r="P261" s="237">
        <v>0</v>
      </c>
      <c r="Q261" s="237">
        <f>ROUND(E261*P261,2)</f>
        <v>0</v>
      </c>
      <c r="R261" s="237" t="s">
        <v>298</v>
      </c>
      <c r="S261" s="237" t="s">
        <v>144</v>
      </c>
      <c r="T261" s="238" t="s">
        <v>144</v>
      </c>
      <c r="U261" s="224">
        <v>0</v>
      </c>
      <c r="V261" s="224">
        <f>ROUND(E261*U261,2)</f>
        <v>0</v>
      </c>
      <c r="W261" s="224"/>
      <c r="X261" s="224" t="s">
        <v>481</v>
      </c>
      <c r="Y261" s="215"/>
      <c r="Z261" s="215"/>
      <c r="AA261" s="215"/>
      <c r="AB261" s="215"/>
      <c r="AC261" s="215"/>
      <c r="AD261" s="215"/>
      <c r="AE261" s="215"/>
      <c r="AF261" s="215"/>
      <c r="AG261" s="215" t="s">
        <v>482</v>
      </c>
      <c r="AH261" s="215"/>
      <c r="AI261" s="215"/>
      <c r="AJ261" s="215"/>
      <c r="AK261" s="215"/>
      <c r="AL261" s="215"/>
      <c r="AM261" s="215"/>
      <c r="AN261" s="215"/>
      <c r="AO261" s="215"/>
      <c r="AP261" s="215"/>
      <c r="AQ261" s="215"/>
      <c r="AR261" s="215"/>
      <c r="AS261" s="215"/>
      <c r="AT261" s="215"/>
      <c r="AU261" s="215"/>
      <c r="AV261" s="215"/>
      <c r="AW261" s="215"/>
      <c r="AX261" s="215"/>
      <c r="AY261" s="215"/>
      <c r="AZ261" s="215"/>
      <c r="BA261" s="215"/>
      <c r="BB261" s="215"/>
      <c r="BC261" s="215"/>
      <c r="BD261" s="215"/>
      <c r="BE261" s="215"/>
      <c r="BF261" s="215"/>
      <c r="BG261" s="215"/>
      <c r="BH261" s="215"/>
    </row>
    <row r="262" spans="1:60" outlineLevel="1" x14ac:dyDescent="0.25">
      <c r="A262" s="222"/>
      <c r="B262" s="223"/>
      <c r="C262" s="262" t="s">
        <v>483</v>
      </c>
      <c r="D262" s="258"/>
      <c r="E262" s="259"/>
      <c r="F262" s="224"/>
      <c r="G262" s="224"/>
      <c r="H262" s="224"/>
      <c r="I262" s="224"/>
      <c r="J262" s="224"/>
      <c r="K262" s="224"/>
      <c r="L262" s="224"/>
      <c r="M262" s="224"/>
      <c r="N262" s="224"/>
      <c r="O262" s="224"/>
      <c r="P262" s="224"/>
      <c r="Q262" s="224"/>
      <c r="R262" s="224"/>
      <c r="S262" s="224"/>
      <c r="T262" s="224"/>
      <c r="U262" s="224"/>
      <c r="V262" s="224"/>
      <c r="W262" s="224"/>
      <c r="X262" s="224"/>
      <c r="Y262" s="215"/>
      <c r="Z262" s="215"/>
      <c r="AA262" s="215"/>
      <c r="AB262" s="215"/>
      <c r="AC262" s="215"/>
      <c r="AD262" s="215"/>
      <c r="AE262" s="215"/>
      <c r="AF262" s="215"/>
      <c r="AG262" s="215" t="s">
        <v>178</v>
      </c>
      <c r="AH262" s="215">
        <v>0</v>
      </c>
      <c r="AI262" s="215"/>
      <c r="AJ262" s="215"/>
      <c r="AK262" s="215"/>
      <c r="AL262" s="215"/>
      <c r="AM262" s="215"/>
      <c r="AN262" s="215"/>
      <c r="AO262" s="215"/>
      <c r="AP262" s="215"/>
      <c r="AQ262" s="215"/>
      <c r="AR262" s="215"/>
      <c r="AS262" s="215"/>
      <c r="AT262" s="215"/>
      <c r="AU262" s="215"/>
      <c r="AV262" s="215"/>
      <c r="AW262" s="215"/>
      <c r="AX262" s="215"/>
      <c r="AY262" s="215"/>
      <c r="AZ262" s="215"/>
      <c r="BA262" s="215"/>
      <c r="BB262" s="215"/>
      <c r="BC262" s="215"/>
      <c r="BD262" s="215"/>
      <c r="BE262" s="215"/>
      <c r="BF262" s="215"/>
      <c r="BG262" s="215"/>
      <c r="BH262" s="215"/>
    </row>
    <row r="263" spans="1:60" outlineLevel="1" x14ac:dyDescent="0.25">
      <c r="A263" s="222"/>
      <c r="B263" s="223"/>
      <c r="C263" s="262" t="s">
        <v>484</v>
      </c>
      <c r="D263" s="258"/>
      <c r="E263" s="259"/>
      <c r="F263" s="224"/>
      <c r="G263" s="224"/>
      <c r="H263" s="224"/>
      <c r="I263" s="224"/>
      <c r="J263" s="224"/>
      <c r="K263" s="224"/>
      <c r="L263" s="224"/>
      <c r="M263" s="224"/>
      <c r="N263" s="224"/>
      <c r="O263" s="224"/>
      <c r="P263" s="224"/>
      <c r="Q263" s="224"/>
      <c r="R263" s="224"/>
      <c r="S263" s="224"/>
      <c r="T263" s="224"/>
      <c r="U263" s="224"/>
      <c r="V263" s="224"/>
      <c r="W263" s="224"/>
      <c r="X263" s="224"/>
      <c r="Y263" s="215"/>
      <c r="Z263" s="215"/>
      <c r="AA263" s="215"/>
      <c r="AB263" s="215"/>
      <c r="AC263" s="215"/>
      <c r="AD263" s="215"/>
      <c r="AE263" s="215"/>
      <c r="AF263" s="215"/>
      <c r="AG263" s="215" t="s">
        <v>178</v>
      </c>
      <c r="AH263" s="215">
        <v>0</v>
      </c>
      <c r="AI263" s="215"/>
      <c r="AJ263" s="215"/>
      <c r="AK263" s="215"/>
      <c r="AL263" s="215"/>
      <c r="AM263" s="215"/>
      <c r="AN263" s="215"/>
      <c r="AO263" s="215"/>
      <c r="AP263" s="215"/>
      <c r="AQ263" s="215"/>
      <c r="AR263" s="215"/>
      <c r="AS263" s="215"/>
      <c r="AT263" s="215"/>
      <c r="AU263" s="215"/>
      <c r="AV263" s="215"/>
      <c r="AW263" s="215"/>
      <c r="AX263" s="215"/>
      <c r="AY263" s="215"/>
      <c r="AZ263" s="215"/>
      <c r="BA263" s="215"/>
      <c r="BB263" s="215"/>
      <c r="BC263" s="215"/>
      <c r="BD263" s="215"/>
      <c r="BE263" s="215"/>
      <c r="BF263" s="215"/>
      <c r="BG263" s="215"/>
      <c r="BH263" s="215"/>
    </row>
    <row r="264" spans="1:60" outlineLevel="1" x14ac:dyDescent="0.25">
      <c r="A264" s="222"/>
      <c r="B264" s="223"/>
      <c r="C264" s="262" t="s">
        <v>494</v>
      </c>
      <c r="D264" s="258"/>
      <c r="E264" s="259">
        <v>77.600049999999996</v>
      </c>
      <c r="F264" s="224"/>
      <c r="G264" s="224"/>
      <c r="H264" s="224"/>
      <c r="I264" s="224"/>
      <c r="J264" s="224"/>
      <c r="K264" s="224"/>
      <c r="L264" s="224"/>
      <c r="M264" s="224"/>
      <c r="N264" s="224"/>
      <c r="O264" s="224"/>
      <c r="P264" s="224"/>
      <c r="Q264" s="224"/>
      <c r="R264" s="224"/>
      <c r="S264" s="224"/>
      <c r="T264" s="224"/>
      <c r="U264" s="224"/>
      <c r="V264" s="224"/>
      <c r="W264" s="224"/>
      <c r="X264" s="224"/>
      <c r="Y264" s="215"/>
      <c r="Z264" s="215"/>
      <c r="AA264" s="215"/>
      <c r="AB264" s="215"/>
      <c r="AC264" s="215"/>
      <c r="AD264" s="215"/>
      <c r="AE264" s="215"/>
      <c r="AF264" s="215"/>
      <c r="AG264" s="215" t="s">
        <v>178</v>
      </c>
      <c r="AH264" s="215">
        <v>0</v>
      </c>
      <c r="AI264" s="215"/>
      <c r="AJ264" s="215"/>
      <c r="AK264" s="215"/>
      <c r="AL264" s="215"/>
      <c r="AM264" s="215"/>
      <c r="AN264" s="215"/>
      <c r="AO264" s="215"/>
      <c r="AP264" s="215"/>
      <c r="AQ264" s="215"/>
      <c r="AR264" s="215"/>
      <c r="AS264" s="215"/>
      <c r="AT264" s="215"/>
      <c r="AU264" s="215"/>
      <c r="AV264" s="215"/>
      <c r="AW264" s="215"/>
      <c r="AX264" s="215"/>
      <c r="AY264" s="215"/>
      <c r="AZ264" s="215"/>
      <c r="BA264" s="215"/>
      <c r="BB264" s="215"/>
      <c r="BC264" s="215"/>
      <c r="BD264" s="215"/>
      <c r="BE264" s="215"/>
      <c r="BF264" s="215"/>
      <c r="BG264" s="215"/>
      <c r="BH264" s="215"/>
    </row>
    <row r="265" spans="1:60" outlineLevel="1" x14ac:dyDescent="0.25">
      <c r="A265" s="232">
        <v>99</v>
      </c>
      <c r="B265" s="233" t="s">
        <v>495</v>
      </c>
      <c r="C265" s="251" t="s">
        <v>496</v>
      </c>
      <c r="D265" s="234" t="s">
        <v>171</v>
      </c>
      <c r="E265" s="235">
        <v>5.5428600000000001</v>
      </c>
      <c r="F265" s="236"/>
      <c r="G265" s="237">
        <f>ROUND(E265*F265,2)</f>
        <v>0</v>
      </c>
      <c r="H265" s="236"/>
      <c r="I265" s="237">
        <f>ROUND(E265*H265,2)</f>
        <v>0</v>
      </c>
      <c r="J265" s="236"/>
      <c r="K265" s="237">
        <f>ROUND(E265*J265,2)</f>
        <v>0</v>
      </c>
      <c r="L265" s="237">
        <v>21</v>
      </c>
      <c r="M265" s="237">
        <f>G265*(1+L265/100)</f>
        <v>0</v>
      </c>
      <c r="N265" s="237">
        <v>0</v>
      </c>
      <c r="O265" s="237">
        <f>ROUND(E265*N265,2)</f>
        <v>0</v>
      </c>
      <c r="P265" s="237">
        <v>0</v>
      </c>
      <c r="Q265" s="237">
        <f>ROUND(E265*P265,2)</f>
        <v>0</v>
      </c>
      <c r="R265" s="237" t="s">
        <v>298</v>
      </c>
      <c r="S265" s="237" t="s">
        <v>144</v>
      </c>
      <c r="T265" s="238" t="s">
        <v>144</v>
      </c>
      <c r="U265" s="224">
        <v>0.94199999999999995</v>
      </c>
      <c r="V265" s="224">
        <f>ROUND(E265*U265,2)</f>
        <v>5.22</v>
      </c>
      <c r="W265" s="224"/>
      <c r="X265" s="224" t="s">
        <v>481</v>
      </c>
      <c r="Y265" s="215"/>
      <c r="Z265" s="215"/>
      <c r="AA265" s="215"/>
      <c r="AB265" s="215"/>
      <c r="AC265" s="215"/>
      <c r="AD265" s="215"/>
      <c r="AE265" s="215"/>
      <c r="AF265" s="215"/>
      <c r="AG265" s="215" t="s">
        <v>482</v>
      </c>
      <c r="AH265" s="215"/>
      <c r="AI265" s="215"/>
      <c r="AJ265" s="215"/>
      <c r="AK265" s="215"/>
      <c r="AL265" s="215"/>
      <c r="AM265" s="215"/>
      <c r="AN265" s="215"/>
      <c r="AO265" s="215"/>
      <c r="AP265" s="215"/>
      <c r="AQ265" s="215"/>
      <c r="AR265" s="215"/>
      <c r="AS265" s="215"/>
      <c r="AT265" s="215"/>
      <c r="AU265" s="215"/>
      <c r="AV265" s="215"/>
      <c r="AW265" s="215"/>
      <c r="AX265" s="215"/>
      <c r="AY265" s="215"/>
      <c r="AZ265" s="215"/>
      <c r="BA265" s="215"/>
      <c r="BB265" s="215"/>
      <c r="BC265" s="215"/>
      <c r="BD265" s="215"/>
      <c r="BE265" s="215"/>
      <c r="BF265" s="215"/>
      <c r="BG265" s="215"/>
      <c r="BH265" s="215"/>
    </row>
    <row r="266" spans="1:60" outlineLevel="1" x14ac:dyDescent="0.25">
      <c r="A266" s="222"/>
      <c r="B266" s="223"/>
      <c r="C266" s="252" t="s">
        <v>497</v>
      </c>
      <c r="D266" s="239"/>
      <c r="E266" s="239"/>
      <c r="F266" s="239"/>
      <c r="G266" s="239"/>
      <c r="H266" s="224"/>
      <c r="I266" s="224"/>
      <c r="J266" s="224"/>
      <c r="K266" s="224"/>
      <c r="L266" s="224"/>
      <c r="M266" s="224"/>
      <c r="N266" s="224"/>
      <c r="O266" s="224"/>
      <c r="P266" s="224"/>
      <c r="Q266" s="224"/>
      <c r="R266" s="224"/>
      <c r="S266" s="224"/>
      <c r="T266" s="224"/>
      <c r="U266" s="224"/>
      <c r="V266" s="224"/>
      <c r="W266" s="224"/>
      <c r="X266" s="224"/>
      <c r="Y266" s="215"/>
      <c r="Z266" s="215"/>
      <c r="AA266" s="215"/>
      <c r="AB266" s="215"/>
      <c r="AC266" s="215"/>
      <c r="AD266" s="215"/>
      <c r="AE266" s="215"/>
      <c r="AF266" s="215"/>
      <c r="AG266" s="215" t="s">
        <v>149</v>
      </c>
      <c r="AH266" s="215"/>
      <c r="AI266" s="215"/>
      <c r="AJ266" s="215"/>
      <c r="AK266" s="215"/>
      <c r="AL266" s="215"/>
      <c r="AM266" s="215"/>
      <c r="AN266" s="215"/>
      <c r="AO266" s="215"/>
      <c r="AP266" s="215"/>
      <c r="AQ266" s="215"/>
      <c r="AR266" s="215"/>
      <c r="AS266" s="215"/>
      <c r="AT266" s="215"/>
      <c r="AU266" s="215"/>
      <c r="AV266" s="215"/>
      <c r="AW266" s="215"/>
      <c r="AX266" s="215"/>
      <c r="AY266" s="215"/>
      <c r="AZ266" s="215"/>
      <c r="BA266" s="215"/>
      <c r="BB266" s="215"/>
      <c r="BC266" s="215"/>
      <c r="BD266" s="215"/>
      <c r="BE266" s="215"/>
      <c r="BF266" s="215"/>
      <c r="BG266" s="215"/>
      <c r="BH266" s="215"/>
    </row>
    <row r="267" spans="1:60" outlineLevel="1" x14ac:dyDescent="0.25">
      <c r="A267" s="222"/>
      <c r="B267" s="223"/>
      <c r="C267" s="262" t="s">
        <v>483</v>
      </c>
      <c r="D267" s="258"/>
      <c r="E267" s="259"/>
      <c r="F267" s="224"/>
      <c r="G267" s="224"/>
      <c r="H267" s="224"/>
      <c r="I267" s="224"/>
      <c r="J267" s="224"/>
      <c r="K267" s="224"/>
      <c r="L267" s="224"/>
      <c r="M267" s="224"/>
      <c r="N267" s="224"/>
      <c r="O267" s="224"/>
      <c r="P267" s="224"/>
      <c r="Q267" s="224"/>
      <c r="R267" s="224"/>
      <c r="S267" s="224"/>
      <c r="T267" s="224"/>
      <c r="U267" s="224"/>
      <c r="V267" s="224"/>
      <c r="W267" s="224"/>
      <c r="X267" s="224"/>
      <c r="Y267" s="215"/>
      <c r="Z267" s="215"/>
      <c r="AA267" s="215"/>
      <c r="AB267" s="215"/>
      <c r="AC267" s="215"/>
      <c r="AD267" s="215"/>
      <c r="AE267" s="215"/>
      <c r="AF267" s="215"/>
      <c r="AG267" s="215" t="s">
        <v>178</v>
      </c>
      <c r="AH267" s="215">
        <v>0</v>
      </c>
      <c r="AI267" s="215"/>
      <c r="AJ267" s="215"/>
      <c r="AK267" s="215"/>
      <c r="AL267" s="215"/>
      <c r="AM267" s="215"/>
      <c r="AN267" s="215"/>
      <c r="AO267" s="215"/>
      <c r="AP267" s="215"/>
      <c r="AQ267" s="215"/>
      <c r="AR267" s="215"/>
      <c r="AS267" s="215"/>
      <c r="AT267" s="215"/>
      <c r="AU267" s="215"/>
      <c r="AV267" s="215"/>
      <c r="AW267" s="215"/>
      <c r="AX267" s="215"/>
      <c r="AY267" s="215"/>
      <c r="AZ267" s="215"/>
      <c r="BA267" s="215"/>
      <c r="BB267" s="215"/>
      <c r="BC267" s="215"/>
      <c r="BD267" s="215"/>
      <c r="BE267" s="215"/>
      <c r="BF267" s="215"/>
      <c r="BG267" s="215"/>
      <c r="BH267" s="215"/>
    </row>
    <row r="268" spans="1:60" outlineLevel="1" x14ac:dyDescent="0.25">
      <c r="A268" s="222"/>
      <c r="B268" s="223"/>
      <c r="C268" s="262" t="s">
        <v>484</v>
      </c>
      <c r="D268" s="258"/>
      <c r="E268" s="259"/>
      <c r="F268" s="224"/>
      <c r="G268" s="224"/>
      <c r="H268" s="224"/>
      <c r="I268" s="224"/>
      <c r="J268" s="224"/>
      <c r="K268" s="224"/>
      <c r="L268" s="224"/>
      <c r="M268" s="224"/>
      <c r="N268" s="224"/>
      <c r="O268" s="224"/>
      <c r="P268" s="224"/>
      <c r="Q268" s="224"/>
      <c r="R268" s="224"/>
      <c r="S268" s="224"/>
      <c r="T268" s="224"/>
      <c r="U268" s="224"/>
      <c r="V268" s="224"/>
      <c r="W268" s="224"/>
      <c r="X268" s="224"/>
      <c r="Y268" s="215"/>
      <c r="Z268" s="215"/>
      <c r="AA268" s="215"/>
      <c r="AB268" s="215"/>
      <c r="AC268" s="215"/>
      <c r="AD268" s="215"/>
      <c r="AE268" s="215"/>
      <c r="AF268" s="215"/>
      <c r="AG268" s="215" t="s">
        <v>178</v>
      </c>
      <c r="AH268" s="215">
        <v>0</v>
      </c>
      <c r="AI268" s="215"/>
      <c r="AJ268" s="215"/>
      <c r="AK268" s="215"/>
      <c r="AL268" s="215"/>
      <c r="AM268" s="215"/>
      <c r="AN268" s="215"/>
      <c r="AO268" s="215"/>
      <c r="AP268" s="215"/>
      <c r="AQ268" s="215"/>
      <c r="AR268" s="215"/>
      <c r="AS268" s="215"/>
      <c r="AT268" s="215"/>
      <c r="AU268" s="215"/>
      <c r="AV268" s="215"/>
      <c r="AW268" s="215"/>
      <c r="AX268" s="215"/>
      <c r="AY268" s="215"/>
      <c r="AZ268" s="215"/>
      <c r="BA268" s="215"/>
      <c r="BB268" s="215"/>
      <c r="BC268" s="215"/>
      <c r="BD268" s="215"/>
      <c r="BE268" s="215"/>
      <c r="BF268" s="215"/>
      <c r="BG268" s="215"/>
      <c r="BH268" s="215"/>
    </row>
    <row r="269" spans="1:60" outlineLevel="1" x14ac:dyDescent="0.25">
      <c r="A269" s="222"/>
      <c r="B269" s="223"/>
      <c r="C269" s="262" t="s">
        <v>485</v>
      </c>
      <c r="D269" s="258"/>
      <c r="E269" s="259">
        <v>5.5428600000000001</v>
      </c>
      <c r="F269" s="224"/>
      <c r="G269" s="224"/>
      <c r="H269" s="224"/>
      <c r="I269" s="224"/>
      <c r="J269" s="224"/>
      <c r="K269" s="224"/>
      <c r="L269" s="224"/>
      <c r="M269" s="224"/>
      <c r="N269" s="224"/>
      <c r="O269" s="224"/>
      <c r="P269" s="224"/>
      <c r="Q269" s="224"/>
      <c r="R269" s="224"/>
      <c r="S269" s="224"/>
      <c r="T269" s="224"/>
      <c r="U269" s="224"/>
      <c r="V269" s="224"/>
      <c r="W269" s="224"/>
      <c r="X269" s="224"/>
      <c r="Y269" s="215"/>
      <c r="Z269" s="215"/>
      <c r="AA269" s="215"/>
      <c r="AB269" s="215"/>
      <c r="AC269" s="215"/>
      <c r="AD269" s="215"/>
      <c r="AE269" s="215"/>
      <c r="AF269" s="215"/>
      <c r="AG269" s="215" t="s">
        <v>178</v>
      </c>
      <c r="AH269" s="215">
        <v>0</v>
      </c>
      <c r="AI269" s="215"/>
      <c r="AJ269" s="215"/>
      <c r="AK269" s="215"/>
      <c r="AL269" s="215"/>
      <c r="AM269" s="215"/>
      <c r="AN269" s="215"/>
      <c r="AO269" s="215"/>
      <c r="AP269" s="215"/>
      <c r="AQ269" s="215"/>
      <c r="AR269" s="215"/>
      <c r="AS269" s="215"/>
      <c r="AT269" s="215"/>
      <c r="AU269" s="215"/>
      <c r="AV269" s="215"/>
      <c r="AW269" s="215"/>
      <c r="AX269" s="215"/>
      <c r="AY269" s="215"/>
      <c r="AZ269" s="215"/>
      <c r="BA269" s="215"/>
      <c r="BB269" s="215"/>
      <c r="BC269" s="215"/>
      <c r="BD269" s="215"/>
      <c r="BE269" s="215"/>
      <c r="BF269" s="215"/>
      <c r="BG269" s="215"/>
      <c r="BH269" s="215"/>
    </row>
    <row r="270" spans="1:60" outlineLevel="1" x14ac:dyDescent="0.25">
      <c r="A270" s="232">
        <v>100</v>
      </c>
      <c r="B270" s="233" t="s">
        <v>498</v>
      </c>
      <c r="C270" s="251" t="s">
        <v>499</v>
      </c>
      <c r="D270" s="234" t="s">
        <v>171</v>
      </c>
      <c r="E270" s="235">
        <v>44.342889999999997</v>
      </c>
      <c r="F270" s="236"/>
      <c r="G270" s="237">
        <f>ROUND(E270*F270,2)</f>
        <v>0</v>
      </c>
      <c r="H270" s="236"/>
      <c r="I270" s="237">
        <f>ROUND(E270*H270,2)</f>
        <v>0</v>
      </c>
      <c r="J270" s="236"/>
      <c r="K270" s="237">
        <f>ROUND(E270*J270,2)</f>
        <v>0</v>
      </c>
      <c r="L270" s="237">
        <v>21</v>
      </c>
      <c r="M270" s="237">
        <f>G270*(1+L270/100)</f>
        <v>0</v>
      </c>
      <c r="N270" s="237">
        <v>0</v>
      </c>
      <c r="O270" s="237">
        <f>ROUND(E270*N270,2)</f>
        <v>0</v>
      </c>
      <c r="P270" s="237">
        <v>0</v>
      </c>
      <c r="Q270" s="237">
        <f>ROUND(E270*P270,2)</f>
        <v>0</v>
      </c>
      <c r="R270" s="237" t="s">
        <v>298</v>
      </c>
      <c r="S270" s="237" t="s">
        <v>144</v>
      </c>
      <c r="T270" s="238" t="s">
        <v>144</v>
      </c>
      <c r="U270" s="224">
        <v>0.105</v>
      </c>
      <c r="V270" s="224">
        <f>ROUND(E270*U270,2)</f>
        <v>4.66</v>
      </c>
      <c r="W270" s="224"/>
      <c r="X270" s="224" t="s">
        <v>481</v>
      </c>
      <c r="Y270" s="215"/>
      <c r="Z270" s="215"/>
      <c r="AA270" s="215"/>
      <c r="AB270" s="215"/>
      <c r="AC270" s="215"/>
      <c r="AD270" s="215"/>
      <c r="AE270" s="215"/>
      <c r="AF270" s="215"/>
      <c r="AG270" s="215" t="s">
        <v>482</v>
      </c>
      <c r="AH270" s="215"/>
      <c r="AI270" s="215"/>
      <c r="AJ270" s="215"/>
      <c r="AK270" s="215"/>
      <c r="AL270" s="215"/>
      <c r="AM270" s="215"/>
      <c r="AN270" s="215"/>
      <c r="AO270" s="215"/>
      <c r="AP270" s="215"/>
      <c r="AQ270" s="215"/>
      <c r="AR270" s="215"/>
      <c r="AS270" s="215"/>
      <c r="AT270" s="215"/>
      <c r="AU270" s="215"/>
      <c r="AV270" s="215"/>
      <c r="AW270" s="215"/>
      <c r="AX270" s="215"/>
      <c r="AY270" s="215"/>
      <c r="AZ270" s="215"/>
      <c r="BA270" s="215"/>
      <c r="BB270" s="215"/>
      <c r="BC270" s="215"/>
      <c r="BD270" s="215"/>
      <c r="BE270" s="215"/>
      <c r="BF270" s="215"/>
      <c r="BG270" s="215"/>
      <c r="BH270" s="215"/>
    </row>
    <row r="271" spans="1:60" outlineLevel="1" x14ac:dyDescent="0.25">
      <c r="A271" s="222"/>
      <c r="B271" s="223"/>
      <c r="C271" s="262" t="s">
        <v>483</v>
      </c>
      <c r="D271" s="258"/>
      <c r="E271" s="259"/>
      <c r="F271" s="224"/>
      <c r="G271" s="224"/>
      <c r="H271" s="224"/>
      <c r="I271" s="224"/>
      <c r="J271" s="224"/>
      <c r="K271" s="224"/>
      <c r="L271" s="224"/>
      <c r="M271" s="224"/>
      <c r="N271" s="224"/>
      <c r="O271" s="224"/>
      <c r="P271" s="224"/>
      <c r="Q271" s="224"/>
      <c r="R271" s="224"/>
      <c r="S271" s="224"/>
      <c r="T271" s="224"/>
      <c r="U271" s="224"/>
      <c r="V271" s="224"/>
      <c r="W271" s="224"/>
      <c r="X271" s="224"/>
      <c r="Y271" s="215"/>
      <c r="Z271" s="215"/>
      <c r="AA271" s="215"/>
      <c r="AB271" s="215"/>
      <c r="AC271" s="215"/>
      <c r="AD271" s="215"/>
      <c r="AE271" s="215"/>
      <c r="AF271" s="215"/>
      <c r="AG271" s="215" t="s">
        <v>178</v>
      </c>
      <c r="AH271" s="215">
        <v>0</v>
      </c>
      <c r="AI271" s="215"/>
      <c r="AJ271" s="215"/>
      <c r="AK271" s="215"/>
      <c r="AL271" s="215"/>
      <c r="AM271" s="215"/>
      <c r="AN271" s="215"/>
      <c r="AO271" s="215"/>
      <c r="AP271" s="215"/>
      <c r="AQ271" s="215"/>
      <c r="AR271" s="215"/>
      <c r="AS271" s="215"/>
      <c r="AT271" s="215"/>
      <c r="AU271" s="215"/>
      <c r="AV271" s="215"/>
      <c r="AW271" s="215"/>
      <c r="AX271" s="215"/>
      <c r="AY271" s="215"/>
      <c r="AZ271" s="215"/>
      <c r="BA271" s="215"/>
      <c r="BB271" s="215"/>
      <c r="BC271" s="215"/>
      <c r="BD271" s="215"/>
      <c r="BE271" s="215"/>
      <c r="BF271" s="215"/>
      <c r="BG271" s="215"/>
      <c r="BH271" s="215"/>
    </row>
    <row r="272" spans="1:60" outlineLevel="1" x14ac:dyDescent="0.25">
      <c r="A272" s="222"/>
      <c r="B272" s="223"/>
      <c r="C272" s="262" t="s">
        <v>484</v>
      </c>
      <c r="D272" s="258"/>
      <c r="E272" s="259"/>
      <c r="F272" s="224"/>
      <c r="G272" s="224"/>
      <c r="H272" s="224"/>
      <c r="I272" s="224"/>
      <c r="J272" s="224"/>
      <c r="K272" s="224"/>
      <c r="L272" s="224"/>
      <c r="M272" s="224"/>
      <c r="N272" s="224"/>
      <c r="O272" s="224"/>
      <c r="P272" s="224"/>
      <c r="Q272" s="224"/>
      <c r="R272" s="224"/>
      <c r="S272" s="224"/>
      <c r="T272" s="224"/>
      <c r="U272" s="224"/>
      <c r="V272" s="224"/>
      <c r="W272" s="224"/>
      <c r="X272" s="224"/>
      <c r="Y272" s="215"/>
      <c r="Z272" s="215"/>
      <c r="AA272" s="215"/>
      <c r="AB272" s="215"/>
      <c r="AC272" s="215"/>
      <c r="AD272" s="215"/>
      <c r="AE272" s="215"/>
      <c r="AF272" s="215"/>
      <c r="AG272" s="215" t="s">
        <v>178</v>
      </c>
      <c r="AH272" s="215">
        <v>0</v>
      </c>
      <c r="AI272" s="215"/>
      <c r="AJ272" s="215"/>
      <c r="AK272" s="215"/>
      <c r="AL272" s="215"/>
      <c r="AM272" s="215"/>
      <c r="AN272" s="215"/>
      <c r="AO272" s="215"/>
      <c r="AP272" s="215"/>
      <c r="AQ272" s="215"/>
      <c r="AR272" s="215"/>
      <c r="AS272" s="215"/>
      <c r="AT272" s="215"/>
      <c r="AU272" s="215"/>
      <c r="AV272" s="215"/>
      <c r="AW272" s="215"/>
      <c r="AX272" s="215"/>
      <c r="AY272" s="215"/>
      <c r="AZ272" s="215"/>
      <c r="BA272" s="215"/>
      <c r="BB272" s="215"/>
      <c r="BC272" s="215"/>
      <c r="BD272" s="215"/>
      <c r="BE272" s="215"/>
      <c r="BF272" s="215"/>
      <c r="BG272" s="215"/>
      <c r="BH272" s="215"/>
    </row>
    <row r="273" spans="1:60" outlineLevel="1" x14ac:dyDescent="0.25">
      <c r="A273" s="222"/>
      <c r="B273" s="223"/>
      <c r="C273" s="262" t="s">
        <v>500</v>
      </c>
      <c r="D273" s="258"/>
      <c r="E273" s="259">
        <v>44.342889999999997</v>
      </c>
      <c r="F273" s="224"/>
      <c r="G273" s="224"/>
      <c r="H273" s="224"/>
      <c r="I273" s="224"/>
      <c r="J273" s="224"/>
      <c r="K273" s="224"/>
      <c r="L273" s="224"/>
      <c r="M273" s="224"/>
      <c r="N273" s="224"/>
      <c r="O273" s="224"/>
      <c r="P273" s="224"/>
      <c r="Q273" s="224"/>
      <c r="R273" s="224"/>
      <c r="S273" s="224"/>
      <c r="T273" s="224"/>
      <c r="U273" s="224"/>
      <c r="V273" s="224"/>
      <c r="W273" s="224"/>
      <c r="X273" s="224"/>
      <c r="Y273" s="215"/>
      <c r="Z273" s="215"/>
      <c r="AA273" s="215"/>
      <c r="AB273" s="215"/>
      <c r="AC273" s="215"/>
      <c r="AD273" s="215"/>
      <c r="AE273" s="215"/>
      <c r="AF273" s="215"/>
      <c r="AG273" s="215" t="s">
        <v>178</v>
      </c>
      <c r="AH273" s="215">
        <v>0</v>
      </c>
      <c r="AI273" s="215"/>
      <c r="AJ273" s="215"/>
      <c r="AK273" s="215"/>
      <c r="AL273" s="215"/>
      <c r="AM273" s="215"/>
      <c r="AN273" s="215"/>
      <c r="AO273" s="215"/>
      <c r="AP273" s="215"/>
      <c r="AQ273" s="215"/>
      <c r="AR273" s="215"/>
      <c r="AS273" s="215"/>
      <c r="AT273" s="215"/>
      <c r="AU273" s="215"/>
      <c r="AV273" s="215"/>
      <c r="AW273" s="215"/>
      <c r="AX273" s="215"/>
      <c r="AY273" s="215"/>
      <c r="AZ273" s="215"/>
      <c r="BA273" s="215"/>
      <c r="BB273" s="215"/>
      <c r="BC273" s="215"/>
      <c r="BD273" s="215"/>
      <c r="BE273" s="215"/>
      <c r="BF273" s="215"/>
      <c r="BG273" s="215"/>
      <c r="BH273" s="215"/>
    </row>
    <row r="274" spans="1:60" outlineLevel="1" x14ac:dyDescent="0.25">
      <c r="A274" s="232">
        <v>101</v>
      </c>
      <c r="B274" s="233" t="s">
        <v>501</v>
      </c>
      <c r="C274" s="251" t="s">
        <v>502</v>
      </c>
      <c r="D274" s="234" t="s">
        <v>171</v>
      </c>
      <c r="E274" s="235">
        <v>5.5428600000000001</v>
      </c>
      <c r="F274" s="236"/>
      <c r="G274" s="237">
        <f>ROUND(E274*F274,2)</f>
        <v>0</v>
      </c>
      <c r="H274" s="236"/>
      <c r="I274" s="237">
        <f>ROUND(E274*H274,2)</f>
        <v>0</v>
      </c>
      <c r="J274" s="236"/>
      <c r="K274" s="237">
        <f>ROUND(E274*J274,2)</f>
        <v>0</v>
      </c>
      <c r="L274" s="237">
        <v>21</v>
      </c>
      <c r="M274" s="237">
        <f>G274*(1+L274/100)</f>
        <v>0</v>
      </c>
      <c r="N274" s="237">
        <v>0</v>
      </c>
      <c r="O274" s="237">
        <f>ROUND(E274*N274,2)</f>
        <v>0</v>
      </c>
      <c r="P274" s="237">
        <v>0</v>
      </c>
      <c r="Q274" s="237">
        <f>ROUND(E274*P274,2)</f>
        <v>0</v>
      </c>
      <c r="R274" s="237"/>
      <c r="S274" s="237" t="s">
        <v>159</v>
      </c>
      <c r="T274" s="238" t="s">
        <v>145</v>
      </c>
      <c r="U274" s="224">
        <v>0</v>
      </c>
      <c r="V274" s="224">
        <f>ROUND(E274*U274,2)</f>
        <v>0</v>
      </c>
      <c r="W274" s="224"/>
      <c r="X274" s="224" t="s">
        <v>481</v>
      </c>
      <c r="Y274" s="215"/>
      <c r="Z274" s="215"/>
      <c r="AA274" s="215"/>
      <c r="AB274" s="215"/>
      <c r="AC274" s="215"/>
      <c r="AD274" s="215"/>
      <c r="AE274" s="215"/>
      <c r="AF274" s="215"/>
      <c r="AG274" s="215" t="s">
        <v>482</v>
      </c>
      <c r="AH274" s="215"/>
      <c r="AI274" s="215"/>
      <c r="AJ274" s="215"/>
      <c r="AK274" s="215"/>
      <c r="AL274" s="215"/>
      <c r="AM274" s="215"/>
      <c r="AN274" s="215"/>
      <c r="AO274" s="215"/>
      <c r="AP274" s="215"/>
      <c r="AQ274" s="215"/>
      <c r="AR274" s="215"/>
      <c r="AS274" s="215"/>
      <c r="AT274" s="215"/>
      <c r="AU274" s="215"/>
      <c r="AV274" s="215"/>
      <c r="AW274" s="215"/>
      <c r="AX274" s="215"/>
      <c r="AY274" s="215"/>
      <c r="AZ274" s="215"/>
      <c r="BA274" s="215"/>
      <c r="BB274" s="215"/>
      <c r="BC274" s="215"/>
      <c r="BD274" s="215"/>
      <c r="BE274" s="215"/>
      <c r="BF274" s="215"/>
      <c r="BG274" s="215"/>
      <c r="BH274" s="215"/>
    </row>
    <row r="275" spans="1:60" outlineLevel="1" x14ac:dyDescent="0.25">
      <c r="A275" s="222"/>
      <c r="B275" s="223"/>
      <c r="C275" s="262" t="s">
        <v>483</v>
      </c>
      <c r="D275" s="258"/>
      <c r="E275" s="259"/>
      <c r="F275" s="224"/>
      <c r="G275" s="224"/>
      <c r="H275" s="224"/>
      <c r="I275" s="224"/>
      <c r="J275" s="224"/>
      <c r="K275" s="224"/>
      <c r="L275" s="224"/>
      <c r="M275" s="224"/>
      <c r="N275" s="224"/>
      <c r="O275" s="224"/>
      <c r="P275" s="224"/>
      <c r="Q275" s="224"/>
      <c r="R275" s="224"/>
      <c r="S275" s="224"/>
      <c r="T275" s="224"/>
      <c r="U275" s="224"/>
      <c r="V275" s="224"/>
      <c r="W275" s="224"/>
      <c r="X275" s="224"/>
      <c r="Y275" s="215"/>
      <c r="Z275" s="215"/>
      <c r="AA275" s="215"/>
      <c r="AB275" s="215"/>
      <c r="AC275" s="215"/>
      <c r="AD275" s="215"/>
      <c r="AE275" s="215"/>
      <c r="AF275" s="215"/>
      <c r="AG275" s="215" t="s">
        <v>178</v>
      </c>
      <c r="AH275" s="215">
        <v>0</v>
      </c>
      <c r="AI275" s="215"/>
      <c r="AJ275" s="215"/>
      <c r="AK275" s="215"/>
      <c r="AL275" s="215"/>
      <c r="AM275" s="215"/>
      <c r="AN275" s="215"/>
      <c r="AO275" s="215"/>
      <c r="AP275" s="215"/>
      <c r="AQ275" s="215"/>
      <c r="AR275" s="215"/>
      <c r="AS275" s="215"/>
      <c r="AT275" s="215"/>
      <c r="AU275" s="215"/>
      <c r="AV275" s="215"/>
      <c r="AW275" s="215"/>
      <c r="AX275" s="215"/>
      <c r="AY275" s="215"/>
      <c r="AZ275" s="215"/>
      <c r="BA275" s="215"/>
      <c r="BB275" s="215"/>
      <c r="BC275" s="215"/>
      <c r="BD275" s="215"/>
      <c r="BE275" s="215"/>
      <c r="BF275" s="215"/>
      <c r="BG275" s="215"/>
      <c r="BH275" s="215"/>
    </row>
    <row r="276" spans="1:60" outlineLevel="1" x14ac:dyDescent="0.25">
      <c r="A276" s="222"/>
      <c r="B276" s="223"/>
      <c r="C276" s="262" t="s">
        <v>484</v>
      </c>
      <c r="D276" s="258"/>
      <c r="E276" s="259"/>
      <c r="F276" s="224"/>
      <c r="G276" s="224"/>
      <c r="H276" s="224"/>
      <c r="I276" s="224"/>
      <c r="J276" s="224"/>
      <c r="K276" s="224"/>
      <c r="L276" s="224"/>
      <c r="M276" s="224"/>
      <c r="N276" s="224"/>
      <c r="O276" s="224"/>
      <c r="P276" s="224"/>
      <c r="Q276" s="224"/>
      <c r="R276" s="224"/>
      <c r="S276" s="224"/>
      <c r="T276" s="224"/>
      <c r="U276" s="224"/>
      <c r="V276" s="224"/>
      <c r="W276" s="224"/>
      <c r="X276" s="224"/>
      <c r="Y276" s="215"/>
      <c r="Z276" s="215"/>
      <c r="AA276" s="215"/>
      <c r="AB276" s="215"/>
      <c r="AC276" s="215"/>
      <c r="AD276" s="215"/>
      <c r="AE276" s="215"/>
      <c r="AF276" s="215"/>
      <c r="AG276" s="215" t="s">
        <v>178</v>
      </c>
      <c r="AH276" s="215">
        <v>0</v>
      </c>
      <c r="AI276" s="215"/>
      <c r="AJ276" s="215"/>
      <c r="AK276" s="215"/>
      <c r="AL276" s="215"/>
      <c r="AM276" s="215"/>
      <c r="AN276" s="215"/>
      <c r="AO276" s="215"/>
      <c r="AP276" s="215"/>
      <c r="AQ276" s="215"/>
      <c r="AR276" s="215"/>
      <c r="AS276" s="215"/>
      <c r="AT276" s="215"/>
      <c r="AU276" s="215"/>
      <c r="AV276" s="215"/>
      <c r="AW276" s="215"/>
      <c r="AX276" s="215"/>
      <c r="AY276" s="215"/>
      <c r="AZ276" s="215"/>
      <c r="BA276" s="215"/>
      <c r="BB276" s="215"/>
      <c r="BC276" s="215"/>
      <c r="BD276" s="215"/>
      <c r="BE276" s="215"/>
      <c r="BF276" s="215"/>
      <c r="BG276" s="215"/>
      <c r="BH276" s="215"/>
    </row>
    <row r="277" spans="1:60" outlineLevel="1" x14ac:dyDescent="0.25">
      <c r="A277" s="222"/>
      <c r="B277" s="223"/>
      <c r="C277" s="262" t="s">
        <v>485</v>
      </c>
      <c r="D277" s="258"/>
      <c r="E277" s="259">
        <v>5.5428600000000001</v>
      </c>
      <c r="F277" s="224"/>
      <c r="G277" s="224"/>
      <c r="H277" s="224"/>
      <c r="I277" s="224"/>
      <c r="J277" s="224"/>
      <c r="K277" s="224"/>
      <c r="L277" s="224"/>
      <c r="M277" s="224"/>
      <c r="N277" s="224"/>
      <c r="O277" s="224"/>
      <c r="P277" s="224"/>
      <c r="Q277" s="224"/>
      <c r="R277" s="224"/>
      <c r="S277" s="224"/>
      <c r="T277" s="224"/>
      <c r="U277" s="224"/>
      <c r="V277" s="224"/>
      <c r="W277" s="224"/>
      <c r="X277" s="224"/>
      <c r="Y277" s="215"/>
      <c r="Z277" s="215"/>
      <c r="AA277" s="215"/>
      <c r="AB277" s="215"/>
      <c r="AC277" s="215"/>
      <c r="AD277" s="215"/>
      <c r="AE277" s="215"/>
      <c r="AF277" s="215"/>
      <c r="AG277" s="215" t="s">
        <v>178</v>
      </c>
      <c r="AH277" s="215">
        <v>0</v>
      </c>
      <c r="AI277" s="215"/>
      <c r="AJ277" s="215"/>
      <c r="AK277" s="215"/>
      <c r="AL277" s="215"/>
      <c r="AM277" s="215"/>
      <c r="AN277" s="215"/>
      <c r="AO277" s="215"/>
      <c r="AP277" s="215"/>
      <c r="AQ277" s="215"/>
      <c r="AR277" s="215"/>
      <c r="AS277" s="215"/>
      <c r="AT277" s="215"/>
      <c r="AU277" s="215"/>
      <c r="AV277" s="215"/>
      <c r="AW277" s="215"/>
      <c r="AX277" s="215"/>
      <c r="AY277" s="215"/>
      <c r="AZ277" s="215"/>
      <c r="BA277" s="215"/>
      <c r="BB277" s="215"/>
      <c r="BC277" s="215"/>
      <c r="BD277" s="215"/>
      <c r="BE277" s="215"/>
      <c r="BF277" s="215"/>
      <c r="BG277" s="215"/>
      <c r="BH277" s="215"/>
    </row>
    <row r="278" spans="1:60" x14ac:dyDescent="0.25">
      <c r="A278" s="3"/>
      <c r="B278" s="4"/>
      <c r="C278" s="255"/>
      <c r="D278" s="6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AE278">
        <v>15</v>
      </c>
      <c r="AF278">
        <v>21</v>
      </c>
      <c r="AG278" t="s">
        <v>126</v>
      </c>
    </row>
    <row r="279" spans="1:60" x14ac:dyDescent="0.25">
      <c r="A279" s="218"/>
      <c r="B279" s="219" t="s">
        <v>29</v>
      </c>
      <c r="C279" s="256"/>
      <c r="D279" s="220"/>
      <c r="E279" s="221"/>
      <c r="F279" s="221"/>
      <c r="G279" s="249">
        <f>G8+G15+G44+G46+G72+G78+G81+G84+G97+G160+G166+G168+G170+G176+G182+G203+G220+G229+G232+G236+G238+G247</f>
        <v>0</v>
      </c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AE279">
        <f>SUMIF(L7:L277,AE278,G7:G277)</f>
        <v>0</v>
      </c>
      <c r="AF279">
        <f>SUMIF(L7:L277,AF278,G7:G277)</f>
        <v>0</v>
      </c>
      <c r="AG279" t="s">
        <v>166</v>
      </c>
    </row>
    <row r="280" spans="1:60" x14ac:dyDescent="0.25">
      <c r="C280" s="257"/>
      <c r="D280" s="10"/>
      <c r="AG280" t="s">
        <v>167</v>
      </c>
    </row>
    <row r="281" spans="1:60" x14ac:dyDescent="0.25">
      <c r="D281" s="10"/>
    </row>
    <row r="282" spans="1:60" x14ac:dyDescent="0.25">
      <c r="D282" s="10"/>
    </row>
    <row r="283" spans="1:60" x14ac:dyDescent="0.25">
      <c r="D283" s="10"/>
    </row>
    <row r="284" spans="1:60" x14ac:dyDescent="0.25">
      <c r="D284" s="10"/>
    </row>
    <row r="285" spans="1:60" x14ac:dyDescent="0.25">
      <c r="D285" s="10"/>
    </row>
    <row r="286" spans="1:60" x14ac:dyDescent="0.25">
      <c r="D286" s="10"/>
    </row>
    <row r="287" spans="1:60" x14ac:dyDescent="0.25">
      <c r="D287" s="10"/>
    </row>
    <row r="288" spans="1:60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FeoWVAX+DOBgLdRnmBTPgZO6hUSZQ6F9wRytlYk4edH0YXYBZeSVs1/7N/jiHOHX3y+sy75iM/Kp9X7aDJfltA==" saltValue="ZlmDZRTRtPL24YFGbvPCBg==" spinCount="100000" sheet="1"/>
  <mergeCells count="40">
    <mergeCell ref="C216:G216"/>
    <mergeCell ref="C240:G240"/>
    <mergeCell ref="C257:G257"/>
    <mergeCell ref="C266:G266"/>
    <mergeCell ref="C162:G162"/>
    <mergeCell ref="C172:G172"/>
    <mergeCell ref="C178:G178"/>
    <mergeCell ref="C192:G192"/>
    <mergeCell ref="C199:G199"/>
    <mergeCell ref="C211:G211"/>
    <mergeCell ref="C122:G122"/>
    <mergeCell ref="C123:G123"/>
    <mergeCell ref="C126:G126"/>
    <mergeCell ref="C129:G129"/>
    <mergeCell ref="C134:G134"/>
    <mergeCell ref="C137:G137"/>
    <mergeCell ref="C104:G104"/>
    <mergeCell ref="C107:G107"/>
    <mergeCell ref="C114:G114"/>
    <mergeCell ref="C115:G115"/>
    <mergeCell ref="C118:G118"/>
    <mergeCell ref="C119:G119"/>
    <mergeCell ref="C58:G58"/>
    <mergeCell ref="C61:G61"/>
    <mergeCell ref="C66:G66"/>
    <mergeCell ref="C74:G74"/>
    <mergeCell ref="C89:G89"/>
    <mergeCell ref="C101:G101"/>
    <mergeCell ref="C17:G17"/>
    <mergeCell ref="C20:G20"/>
    <mergeCell ref="C31:G31"/>
    <mergeCell ref="C48:G48"/>
    <mergeCell ref="C51:G51"/>
    <mergeCell ref="C54:G54"/>
    <mergeCell ref="A1:G1"/>
    <mergeCell ref="C2:G2"/>
    <mergeCell ref="C3:G3"/>
    <mergeCell ref="C4:G4"/>
    <mergeCell ref="C10:G10"/>
    <mergeCell ref="C13:G13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 Naklady</vt:lpstr>
      <vt:lpstr>1 1r02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 Naklady'!Názvy_tisku</vt:lpstr>
      <vt:lpstr>'1 1r02 Pol'!Názvy_tisku</vt:lpstr>
      <vt:lpstr>oadresa</vt:lpstr>
      <vt:lpstr>Stavba!Objednatel</vt:lpstr>
      <vt:lpstr>Stavba!Objekt</vt:lpstr>
      <vt:lpstr>'00 0 Naklady'!Oblast_tisku</vt:lpstr>
      <vt:lpstr>'1 1r02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lenka</cp:lastModifiedBy>
  <cp:lastPrinted>2021-05-07T12:17:13Z</cp:lastPrinted>
  <dcterms:created xsi:type="dcterms:W3CDTF">2009-04-08T07:15:50Z</dcterms:created>
  <dcterms:modified xsi:type="dcterms:W3CDTF">2021-05-07T12:17:44Z</dcterms:modified>
</cp:coreProperties>
</file>